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Jana\Čížek\2020\01 Retenční nádrž Malčice\úpravy 2022 - změna bezpečnostního přelivu\rozpočty\"/>
    </mc:Choice>
  </mc:AlternateContent>
  <bookViews>
    <workbookView xWindow="0" yWindow="0" windowWidth="0" windowHeight="0"/>
  </bookViews>
  <sheets>
    <sheet name="Rekapitulace stavby" sheetId="1" r:id="rId1"/>
    <sheet name="SO 01 - Hráz" sheetId="2" r:id="rId2"/>
    <sheet name="SO 02 - Zátopa " sheetId="3" r:id="rId3"/>
    <sheet name="SO 03 - Výpustné zařízení" sheetId="4" r:id="rId4"/>
    <sheet name="SO 04 - Bezpečnostní přeliv" sheetId="5" r:id="rId5"/>
    <sheet name="VON - Vedlejší a ostatní 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01 - Hráz'!$C$85:$K$283</definedName>
    <definedName name="_xlnm.Print_Area" localSheetId="1">'SO 01 - Hráz'!$C$4:$J$39,'SO 01 - Hráz'!$C$45:$J$67,'SO 01 - Hráz'!$C$73:$K$283</definedName>
    <definedName name="_xlnm.Print_Titles" localSheetId="1">'SO 01 - Hráz'!$85:$85</definedName>
    <definedName name="_xlnm._FilterDatabase" localSheetId="2" hidden="1">'SO 02 - Zátopa '!$C$82:$K$169</definedName>
    <definedName name="_xlnm.Print_Area" localSheetId="2">'SO 02 - Zátopa '!$C$4:$J$39,'SO 02 - Zátopa '!$C$45:$J$64,'SO 02 - Zátopa '!$C$70:$K$169</definedName>
    <definedName name="_xlnm.Print_Titles" localSheetId="2">'SO 02 - Zátopa '!$82:$82</definedName>
    <definedName name="_xlnm._FilterDatabase" localSheetId="3" hidden="1">'SO 03 - Výpustné zařízení'!$C$86:$K$253</definedName>
    <definedName name="_xlnm.Print_Area" localSheetId="3">'SO 03 - Výpustné zařízení'!$C$4:$J$39,'SO 03 - Výpustné zařízení'!$C$45:$J$68,'SO 03 - Výpustné zařízení'!$C$74:$K$253</definedName>
    <definedName name="_xlnm.Print_Titles" localSheetId="3">'SO 03 - Výpustné zařízení'!$86:$86</definedName>
    <definedName name="_xlnm._FilterDatabase" localSheetId="4" hidden="1">'SO 04 - Bezpečnostní přeliv'!$C$82:$K$148</definedName>
    <definedName name="_xlnm.Print_Area" localSheetId="4">'SO 04 - Bezpečnostní přeliv'!$C$4:$J$39,'SO 04 - Bezpečnostní přeliv'!$C$45:$J$64,'SO 04 - Bezpečnostní přeliv'!$C$70:$K$148</definedName>
    <definedName name="_xlnm.Print_Titles" localSheetId="4">'SO 04 - Bezpečnostní přeliv'!$82:$82</definedName>
    <definedName name="_xlnm._FilterDatabase" localSheetId="5" hidden="1">'VON - Vedlejší a ostatní ...'!$C$79:$K$119</definedName>
    <definedName name="_xlnm.Print_Area" localSheetId="5">'VON - Vedlejší a ostatní ...'!$C$4:$J$39,'VON - Vedlejší a ostatní ...'!$C$45:$J$61,'VON - Vedlejší a ostatní ...'!$C$67:$K$119</definedName>
    <definedName name="_xlnm.Print_Titles" localSheetId="5">'VON - Vedlejší a ostatní ...'!$79:$79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17"/>
  <c r="BH117"/>
  <c r="BG117"/>
  <c r="BF117"/>
  <c r="T117"/>
  <c r="R117"/>
  <c r="P117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6"/>
  <c r="BH86"/>
  <c r="BG86"/>
  <c r="BF86"/>
  <c r="T86"/>
  <c r="R86"/>
  <c r="P86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70"/>
  <c i="5" r="J37"/>
  <c r="J36"/>
  <c i="1" r="AY58"/>
  <c i="5" r="J35"/>
  <c i="1" r="AX58"/>
  <c i="5" r="BI147"/>
  <c r="BH147"/>
  <c r="BG147"/>
  <c r="BF147"/>
  <c r="T147"/>
  <c r="T146"/>
  <c r="R147"/>
  <c r="R146"/>
  <c r="P147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1"/>
  <c r="BH121"/>
  <c r="BG121"/>
  <c r="BF121"/>
  <c r="T121"/>
  <c r="R121"/>
  <c r="P121"/>
  <c r="BI116"/>
  <c r="BH116"/>
  <c r="BG116"/>
  <c r="BF116"/>
  <c r="T116"/>
  <c r="R116"/>
  <c r="P116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52"/>
  <c r="E7"/>
  <c r="E73"/>
  <c i="4" r="J37"/>
  <c r="J36"/>
  <c i="1" r="AY57"/>
  <c i="4" r="J35"/>
  <c i="1" r="AX57"/>
  <c i="4" r="BI252"/>
  <c r="BH252"/>
  <c r="BG252"/>
  <c r="BF252"/>
  <c r="T252"/>
  <c r="T251"/>
  <c r="R252"/>
  <c r="R251"/>
  <c r="P252"/>
  <c r="P251"/>
  <c r="BI246"/>
  <c r="BH246"/>
  <c r="BG246"/>
  <c r="BF246"/>
  <c r="T246"/>
  <c r="R246"/>
  <c r="P246"/>
  <c r="BI241"/>
  <c r="BH241"/>
  <c r="BG241"/>
  <c r="BF241"/>
  <c r="T241"/>
  <c r="R241"/>
  <c r="P241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18"/>
  <c r="BH218"/>
  <c r="BG218"/>
  <c r="BF218"/>
  <c r="T218"/>
  <c r="T217"/>
  <c r="R218"/>
  <c r="R217"/>
  <c r="P218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1"/>
  <c r="BH151"/>
  <c r="BG151"/>
  <c r="BF151"/>
  <c r="T151"/>
  <c r="R151"/>
  <c r="P151"/>
  <c r="BI144"/>
  <c r="BH144"/>
  <c r="BG144"/>
  <c r="BF144"/>
  <c r="T144"/>
  <c r="R144"/>
  <c r="P144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BI122"/>
  <c r="BH122"/>
  <c r="BG122"/>
  <c r="BF122"/>
  <c r="T122"/>
  <c r="R122"/>
  <c r="P122"/>
  <c r="BI116"/>
  <c r="BH116"/>
  <c r="BG116"/>
  <c r="BF116"/>
  <c r="T116"/>
  <c r="R116"/>
  <c r="P116"/>
  <c r="BI111"/>
  <c r="BH111"/>
  <c r="BG111"/>
  <c r="BF111"/>
  <c r="T111"/>
  <c r="R111"/>
  <c r="P111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48"/>
  <c i="3" r="J37"/>
  <c r="J36"/>
  <c i="1" r="AY56"/>
  <c i="3" r="J35"/>
  <c i="1" r="AX56"/>
  <c i="3" r="BI168"/>
  <c r="BH168"/>
  <c r="BG168"/>
  <c r="BF168"/>
  <c r="T168"/>
  <c r="T167"/>
  <c r="R168"/>
  <c r="R167"/>
  <c r="P168"/>
  <c r="P167"/>
  <c r="BI162"/>
  <c r="BH162"/>
  <c r="BG162"/>
  <c r="BF162"/>
  <c r="T162"/>
  <c r="T161"/>
  <c r="R162"/>
  <c r="R161"/>
  <c r="P162"/>
  <c r="P161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0"/>
  <c r="BH140"/>
  <c r="BG140"/>
  <c r="BF140"/>
  <c r="T140"/>
  <c r="R140"/>
  <c r="P140"/>
  <c r="BI136"/>
  <c r="BH136"/>
  <c r="BG136"/>
  <c r="BF136"/>
  <c r="T136"/>
  <c r="R136"/>
  <c r="P136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3"/>
  <c r="BH113"/>
  <c r="BG113"/>
  <c r="BF113"/>
  <c r="T113"/>
  <c r="R113"/>
  <c r="P113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1"/>
  <c r="BH91"/>
  <c r="BG91"/>
  <c r="BF91"/>
  <c r="T91"/>
  <c r="R91"/>
  <c r="P91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52"/>
  <c r="E7"/>
  <c r="E73"/>
  <c i="2" r="J37"/>
  <c r="J36"/>
  <c i="1" r="AY55"/>
  <c i="2" r="J35"/>
  <c i="1" r="AX55"/>
  <c i="2" r="BI282"/>
  <c r="BH282"/>
  <c r="BG282"/>
  <c r="BF282"/>
  <c r="T282"/>
  <c r="T281"/>
  <c r="R282"/>
  <c r="R281"/>
  <c r="P282"/>
  <c r="P281"/>
  <c r="BI277"/>
  <c r="BH277"/>
  <c r="BG277"/>
  <c r="BF277"/>
  <c r="T277"/>
  <c r="R277"/>
  <c r="P277"/>
  <c r="BI272"/>
  <c r="BH272"/>
  <c r="BG272"/>
  <c r="BF272"/>
  <c r="T272"/>
  <c r="R272"/>
  <c r="P272"/>
  <c r="BI267"/>
  <c r="BH267"/>
  <c r="BG267"/>
  <c r="BF267"/>
  <c r="T267"/>
  <c r="R267"/>
  <c r="P267"/>
  <c r="BI263"/>
  <c r="BH263"/>
  <c r="BG263"/>
  <c r="BF263"/>
  <c r="T263"/>
  <c r="R263"/>
  <c r="P263"/>
  <c r="BI258"/>
  <c r="BH258"/>
  <c r="BG258"/>
  <c r="BF258"/>
  <c r="T258"/>
  <c r="T257"/>
  <c r="R258"/>
  <c r="R257"/>
  <c r="P258"/>
  <c r="P257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3"/>
  <c r="BH243"/>
  <c r="BG243"/>
  <c r="BF243"/>
  <c r="T243"/>
  <c r="R243"/>
  <c r="P243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0"/>
  <c r="BH210"/>
  <c r="BG210"/>
  <c r="BF210"/>
  <c r="T210"/>
  <c r="R210"/>
  <c r="P210"/>
  <c r="BI205"/>
  <c r="BH205"/>
  <c r="BG205"/>
  <c r="BF205"/>
  <c r="T205"/>
  <c r="R205"/>
  <c r="P205"/>
  <c r="BI201"/>
  <c r="BH201"/>
  <c r="BG201"/>
  <c r="BF201"/>
  <c r="T201"/>
  <c r="R201"/>
  <c r="P201"/>
  <c r="BI195"/>
  <c r="BH195"/>
  <c r="BG195"/>
  <c r="BF195"/>
  <c r="T195"/>
  <c r="R195"/>
  <c r="P195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3"/>
  <c r="BH143"/>
  <c r="BG143"/>
  <c r="BF143"/>
  <c r="T143"/>
  <c r="R143"/>
  <c r="P143"/>
  <c r="BI136"/>
  <c r="BH136"/>
  <c r="BG136"/>
  <c r="BF136"/>
  <c r="T136"/>
  <c r="R136"/>
  <c r="P136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1" r="L50"/>
  <c r="AM50"/>
  <c r="AM49"/>
  <c r="L49"/>
  <c r="AM47"/>
  <c r="L47"/>
  <c r="L45"/>
  <c r="L44"/>
  <c i="2" r="J124"/>
  <c i="4" r="J172"/>
  <c i="5" r="BK107"/>
  <c i="2" r="J282"/>
  <c r="BK237"/>
  <c r="J180"/>
  <c r="J103"/>
  <c i="3" r="BK113"/>
  <c i="4" r="BK127"/>
  <c r="J209"/>
  <c i="6" r="BK95"/>
  <c i="2" r="BK128"/>
  <c i="4" r="J193"/>
  <c i="5" r="BK147"/>
  <c i="6" r="BK101"/>
  <c i="2" r="J195"/>
  <c r="J150"/>
  <c i="3" r="J149"/>
  <c r="BK145"/>
  <c i="4" r="J127"/>
  <c r="J181"/>
  <c i="5" r="J126"/>
  <c i="2" r="J258"/>
  <c r="BK229"/>
  <c r="J164"/>
  <c i="3" r="J156"/>
  <c r="J153"/>
  <c i="4" r="BK205"/>
  <c i="5" r="J121"/>
  <c i="2" r="J171"/>
  <c i="3" r="J91"/>
  <c i="4" r="BK189"/>
  <c r="BK246"/>
  <c i="5" r="J130"/>
  <c i="2" r="J263"/>
  <c r="BK205"/>
  <c i="3" r="J168"/>
  <c i="4" r="J189"/>
  <c i="2" r="BK111"/>
  <c i="4" r="BK241"/>
  <c i="6" r="J82"/>
  <c i="2" r="BK258"/>
  <c r="BK224"/>
  <c r="BK168"/>
  <c i="3" r="BK104"/>
  <c r="BK122"/>
  <c i="4" r="J157"/>
  <c i="5" r="J107"/>
  <c i="2" r="J34"/>
  <c i="3" r="J100"/>
  <c i="4" r="J241"/>
  <c r="J226"/>
  <c i="5" r="BK134"/>
  <c i="6" r="BK108"/>
  <c i="2" r="BK247"/>
  <c r="J189"/>
  <c r="BK89"/>
  <c i="3" r="BK149"/>
  <c i="4" r="BK234"/>
  <c i="5" r="BK138"/>
  <c i="2" r="BK136"/>
  <c i="3" r="J104"/>
  <c i="4" r="BK177"/>
  <c i="6" r="J108"/>
  <c i="2" r="J229"/>
  <c i="3" r="J86"/>
  <c i="4" r="J90"/>
  <c i="2" r="J143"/>
  <c i="4" r="J205"/>
  <c r="J162"/>
  <c i="6" r="J86"/>
  <c i="2" r="BK253"/>
  <c r="BK220"/>
  <c r="BK155"/>
  <c i="3" r="J122"/>
  <c i="4" r="J116"/>
  <c r="BK122"/>
  <c i="5" r="J116"/>
  <c i="2" r="BK180"/>
  <c r="J99"/>
  <c i="4" r="BK218"/>
  <c r="BK131"/>
  <c i="5" r="J147"/>
  <c i="2" r="F36"/>
  <c i="5" r="J138"/>
  <c i="3" r="BK108"/>
  <c r="BK162"/>
  <c i="4" r="BK201"/>
  <c i="5" r="J142"/>
  <c i="2" r="BK282"/>
  <c r="J220"/>
  <c i="4" r="J151"/>
  <c i="6" r="BK86"/>
  <c i="2" r="F34"/>
  <c i="3" r="J108"/>
  <c r="J145"/>
  <c i="4" r="J131"/>
  <c i="5" r="J99"/>
  <c i="6" r="BK98"/>
  <c i="2" r="J253"/>
  <c r="J224"/>
  <c r="BK150"/>
  <c i="3" r="J162"/>
  <c i="4" r="BK209"/>
  <c r="BK136"/>
  <c i="5" r="BK130"/>
  <c i="2" r="J159"/>
  <c i="3" r="J136"/>
  <c i="4" r="BK151"/>
  <c i="6" r="BK91"/>
  <c i="2" r="J243"/>
  <c i="3" r="BK168"/>
  <c i="4" r="BK116"/>
  <c i="2" r="BK94"/>
  <c i="4" r="BK223"/>
  <c i="5" r="J95"/>
  <c i="6" r="J91"/>
  <c i="2" r="J233"/>
  <c r="BK195"/>
  <c i="1" r="AS54"/>
  <c i="4" r="J213"/>
  <c i="6" r="J117"/>
  <c i="2" r="J168"/>
  <c r="F35"/>
  <c r="BK201"/>
  <c i="3" r="BK126"/>
  <c r="J118"/>
  <c i="4" r="BK90"/>
  <c i="6" r="J95"/>
  <c i="2" r="J107"/>
  <c i="3" r="BK118"/>
  <c i="4" r="BK230"/>
  <c i="5" r="BK103"/>
  <c i="2" r="BK267"/>
  <c r="BK184"/>
  <c i="4" r="J252"/>
  <c i="5" r="J86"/>
  <c i="2" r="BK171"/>
  <c i="4" r="J246"/>
  <c i="5" r="BK99"/>
  <c i="2" r="J267"/>
  <c r="J250"/>
  <c r="J216"/>
  <c r="BK116"/>
  <c i="3" r="J96"/>
  <c i="4" r="BK181"/>
  <c r="J196"/>
  <c i="5" r="BK95"/>
  <c i="2" r="J201"/>
  <c r="BK107"/>
  <c i="4" r="BK167"/>
  <c r="J111"/>
  <c i="5" r="J111"/>
  <c i="6" r="J98"/>
  <c i="2" r="BK164"/>
  <c r="J111"/>
  <c i="3" r="J113"/>
  <c i="4" r="BK196"/>
  <c r="J185"/>
  <c i="5" r="BK116"/>
  <c i="2" r="BK277"/>
  <c r="BK243"/>
  <c r="BK216"/>
  <c r="J120"/>
  <c i="3" r="BK86"/>
  <c i="4" r="BK157"/>
  <c r="J177"/>
  <c i="2" r="J184"/>
  <c r="J94"/>
  <c i="4" r="J218"/>
  <c r="BK162"/>
  <c i="2" r="J277"/>
  <c r="J89"/>
  <c i="4" r="J122"/>
  <c i="5" r="BK121"/>
  <c i="2" r="BK159"/>
  <c i="4" r="J223"/>
  <c i="5" r="BK111"/>
  <c i="2" r="BK272"/>
  <c r="J247"/>
  <c r="J210"/>
  <c r="J136"/>
  <c i="3" r="J140"/>
  <c i="4" r="BK213"/>
  <c r="BK172"/>
  <c i="5" r="BK142"/>
  <c i="6" r="BK82"/>
  <c i="2" r="J155"/>
  <c i="4" r="BK252"/>
  <c r="J234"/>
  <c i="5" r="BK126"/>
  <c i="6" r="BK117"/>
  <c i="2" r="BK177"/>
  <c r="BK124"/>
  <c i="3" r="BK153"/>
  <c r="BK140"/>
  <c i="4" r="J201"/>
  <c r="BK144"/>
  <c i="6" r="BK104"/>
  <c i="2" r="BK263"/>
  <c r="J237"/>
  <c r="J177"/>
  <c r="BK103"/>
  <c i="3" r="BK96"/>
  <c i="4" r="BK226"/>
  <c i="5" r="J91"/>
  <c i="2" r="J205"/>
  <c i="3" r="BK156"/>
  <c r="BK136"/>
  <c i="4" r="J230"/>
  <c i="5" r="BK91"/>
  <c i="2" r="BK250"/>
  <c r="BK143"/>
  <c i="3" r="BK100"/>
  <c i="5" r="J103"/>
  <c i="2" r="BK189"/>
  <c r="F37"/>
  <c r="BK99"/>
  <c i="3" r="J126"/>
  <c i="4" r="J144"/>
  <c r="BK185"/>
  <c i="5" r="BK86"/>
  <c i="2" r="J272"/>
  <c r="BK233"/>
  <c r="BK210"/>
  <c r="J128"/>
  <c i="3" r="BK130"/>
  <c i="4" r="J136"/>
  <c r="BK193"/>
  <c i="6" r="J104"/>
  <c i="2" r="BK120"/>
  <c i="3" r="BK91"/>
  <c i="4" r="BK111"/>
  <c i="5" r="J134"/>
  <c i="6" r="J101"/>
  <c i="2" r="J116"/>
  <c i="3" r="J130"/>
  <c i="4" r="J167"/>
  <c i="2" l="1" r="BK88"/>
  <c r="J88"/>
  <c r="J61"/>
  <c r="R200"/>
  <c r="P262"/>
  <c i="4" r="BK89"/>
  <c r="J89"/>
  <c r="J61"/>
  <c r="BK171"/>
  <c r="J171"/>
  <c r="J63"/>
  <c r="P229"/>
  <c i="5" r="BK115"/>
  <c r="J115"/>
  <c r="J62"/>
  <c r="T85"/>
  <c i="2" r="R88"/>
  <c r="BK242"/>
  <c r="J242"/>
  <c r="J63"/>
  <c i="3" r="R85"/>
  <c r="R84"/>
  <c r="R83"/>
  <c i="4" r="BK135"/>
  <c r="J135"/>
  <c r="J62"/>
  <c r="T171"/>
  <c r="BK229"/>
  <c r="J229"/>
  <c r="J66"/>
  <c i="5" r="R85"/>
  <c i="2" r="T88"/>
  <c r="T242"/>
  <c r="T262"/>
  <c i="3" r="P85"/>
  <c r="P84"/>
  <c r="P83"/>
  <c i="1" r="AU56"/>
  <c i="4" r="T89"/>
  <c r="R171"/>
  <c r="BK222"/>
  <c r="J222"/>
  <c r="J65"/>
  <c r="R222"/>
  <c i="5" r="BK85"/>
  <c r="R115"/>
  <c i="6" r="BK81"/>
  <c r="J81"/>
  <c r="J60"/>
  <c i="2" r="P88"/>
  <c r="T200"/>
  <c i="3" r="T85"/>
  <c r="T84"/>
  <c r="T83"/>
  <c i="4" r="R89"/>
  <c r="T135"/>
  <c r="T229"/>
  <c i="5" r="T115"/>
  <c i="6" r="P81"/>
  <c r="P80"/>
  <c i="1" r="AU59"/>
  <c i="2" r="BK200"/>
  <c r="J200"/>
  <c r="J62"/>
  <c r="P242"/>
  <c r="BK262"/>
  <c r="J262"/>
  <c r="J65"/>
  <c i="4" r="P89"/>
  <c r="R135"/>
  <c r="P222"/>
  <c r="T222"/>
  <c i="5" r="P85"/>
  <c i="6" r="R81"/>
  <c r="R80"/>
  <c i="2" r="P200"/>
  <c r="R242"/>
  <c r="R262"/>
  <c i="3" r="BK85"/>
  <c i="4" r="P135"/>
  <c r="P171"/>
  <c r="R229"/>
  <c i="5" r="P115"/>
  <c i="6" r="T81"/>
  <c r="T80"/>
  <c i="5" r="BK146"/>
  <c r="J146"/>
  <c r="J63"/>
  <c i="4" r="BK251"/>
  <c r="J251"/>
  <c r="J67"/>
  <c i="2" r="BK257"/>
  <c r="J257"/>
  <c r="J64"/>
  <c r="BK281"/>
  <c r="J281"/>
  <c r="J66"/>
  <c i="3" r="BK167"/>
  <c r="J167"/>
  <c r="J63"/>
  <c i="4" r="BK217"/>
  <c r="J217"/>
  <c r="J64"/>
  <c i="3" r="BK161"/>
  <c r="J161"/>
  <c r="J62"/>
  <c i="6" r="F77"/>
  <c r="BE104"/>
  <c r="BE95"/>
  <c r="J74"/>
  <c r="BE86"/>
  <c r="BE91"/>
  <c r="BE117"/>
  <c r="E48"/>
  <c i="5" r="J85"/>
  <c r="J61"/>
  <c i="6" r="BE108"/>
  <c r="BE82"/>
  <c r="BE98"/>
  <c r="BE101"/>
  <c i="4" r="BK88"/>
  <c r="J88"/>
  <c r="J60"/>
  <c i="5" r="E48"/>
  <c r="BE99"/>
  <c r="BE130"/>
  <c r="J77"/>
  <c r="BE103"/>
  <c r="BE111"/>
  <c r="F80"/>
  <c r="BE138"/>
  <c r="BE95"/>
  <c r="BE116"/>
  <c r="BE147"/>
  <c r="BE134"/>
  <c r="BE86"/>
  <c r="BE91"/>
  <c r="BE107"/>
  <c r="BE121"/>
  <c r="BE126"/>
  <c r="BE142"/>
  <c i="3" r="J85"/>
  <c r="J61"/>
  <c i="4" r="BE185"/>
  <c r="BE193"/>
  <c r="BE90"/>
  <c r="BE111"/>
  <c r="BE218"/>
  <c r="BE234"/>
  <c r="BE116"/>
  <c r="BE127"/>
  <c r="BE136"/>
  <c r="BE177"/>
  <c r="J52"/>
  <c r="BE122"/>
  <c r="BE144"/>
  <c r="BE151"/>
  <c r="BE157"/>
  <c r="BE162"/>
  <c r="BE241"/>
  <c r="BE246"/>
  <c r="BE252"/>
  <c r="BE209"/>
  <c r="BE213"/>
  <c r="E77"/>
  <c r="F84"/>
  <c r="BE131"/>
  <c r="BE167"/>
  <c r="BE172"/>
  <c r="BE181"/>
  <c r="BE189"/>
  <c r="BE196"/>
  <c r="BE201"/>
  <c r="BE205"/>
  <c r="BE223"/>
  <c r="BE226"/>
  <c r="BE230"/>
  <c i="3" r="BE136"/>
  <c r="F80"/>
  <c r="BE122"/>
  <c r="BE156"/>
  <c r="E48"/>
  <c r="J77"/>
  <c r="BE86"/>
  <c r="BE100"/>
  <c r="BE104"/>
  <c r="BE162"/>
  <c i="2" r="BK87"/>
  <c r="J87"/>
  <c r="J60"/>
  <c i="3" r="BE96"/>
  <c r="BE108"/>
  <c r="BE153"/>
  <c r="BE168"/>
  <c r="BE91"/>
  <c r="BE126"/>
  <c r="BE149"/>
  <c r="BE113"/>
  <c r="BE140"/>
  <c r="BE145"/>
  <c r="BE118"/>
  <c r="BE130"/>
  <c i="1" r="BA55"/>
  <c r="AW55"/>
  <c i="2" r="E48"/>
  <c r="J52"/>
  <c r="F55"/>
  <c r="BE89"/>
  <c r="BE94"/>
  <c r="BE99"/>
  <c r="BE103"/>
  <c r="BE107"/>
  <c r="BE111"/>
  <c r="BE116"/>
  <c r="BE120"/>
  <c r="BE124"/>
  <c r="BE128"/>
  <c r="BE136"/>
  <c r="BE143"/>
  <c r="BE150"/>
  <c r="BE155"/>
  <c r="BE159"/>
  <c r="BE164"/>
  <c r="BE168"/>
  <c r="BE171"/>
  <c r="BE177"/>
  <c r="BE180"/>
  <c r="BE184"/>
  <c r="BE189"/>
  <c r="BE195"/>
  <c r="BE201"/>
  <c r="BE205"/>
  <c r="BE210"/>
  <c r="BE216"/>
  <c r="BE220"/>
  <c r="BE224"/>
  <c r="BE229"/>
  <c r="BE233"/>
  <c r="BE237"/>
  <c r="BE243"/>
  <c r="BE247"/>
  <c r="BE250"/>
  <c r="BE253"/>
  <c r="BE258"/>
  <c r="BE263"/>
  <c r="BE267"/>
  <c r="BE272"/>
  <c r="BE277"/>
  <c r="BE282"/>
  <c i="1" r="BC55"/>
  <c r="BB55"/>
  <c r="BD55"/>
  <c i="4" r="F34"/>
  <c i="1" r="BA57"/>
  <c i="6" r="F37"/>
  <c i="1" r="BD59"/>
  <c i="4" r="F35"/>
  <c i="1" r="BB57"/>
  <c i="3" r="F36"/>
  <c i="1" r="BC56"/>
  <c i="5" r="F35"/>
  <c i="1" r="BB58"/>
  <c i="3" r="F37"/>
  <c i="1" r="BD56"/>
  <c i="6" r="F34"/>
  <c i="1" r="BA59"/>
  <c i="4" r="F36"/>
  <c i="1" r="BC57"/>
  <c i="5" r="J34"/>
  <c i="1" r="AW58"/>
  <c i="5" r="F34"/>
  <c i="1" r="BA58"/>
  <c i="6" r="F36"/>
  <c i="1" r="BC59"/>
  <c i="5" r="F36"/>
  <c i="1" r="BC58"/>
  <c i="4" r="F37"/>
  <c i="1" r="BD57"/>
  <c i="3" r="F35"/>
  <c i="1" r="BB56"/>
  <c i="3" r="F34"/>
  <c i="1" r="BA56"/>
  <c i="5" r="F37"/>
  <c i="1" r="BD58"/>
  <c i="6" r="J34"/>
  <c i="1" r="AW59"/>
  <c i="3" r="J34"/>
  <c i="1" r="AW56"/>
  <c i="6" r="F35"/>
  <c i="1" r="BB59"/>
  <c i="4" r="J34"/>
  <c i="1" r="AW57"/>
  <c i="2" l="1" r="T87"/>
  <c r="T86"/>
  <c i="5" r="P84"/>
  <c r="P83"/>
  <c i="1" r="AU58"/>
  <c i="4" r="R88"/>
  <c r="R87"/>
  <c i="5" r="BK84"/>
  <c r="J84"/>
  <c r="J60"/>
  <c i="2" r="R87"/>
  <c r="R86"/>
  <c i="3" r="BK84"/>
  <c r="BK83"/>
  <c r="J83"/>
  <c i="4" r="P88"/>
  <c r="P87"/>
  <c i="1" r="AU57"/>
  <c i="2" r="P87"/>
  <c r="P86"/>
  <c i="1" r="AU55"/>
  <c i="4" r="T88"/>
  <c r="T87"/>
  <c i="5" r="R84"/>
  <c r="R83"/>
  <c r="T84"/>
  <c r="T83"/>
  <c i="6" r="BK80"/>
  <c r="J80"/>
  <c i="4" r="BK87"/>
  <c r="J87"/>
  <c r="J59"/>
  <c i="2" r="BK86"/>
  <c r="J86"/>
  <c i="3" r="J30"/>
  <c i="1" r="AG56"/>
  <c i="4" r="F33"/>
  <c i="1" r="AZ57"/>
  <c i="3" r="F33"/>
  <c i="1" r="AZ56"/>
  <c i="6" r="F33"/>
  <c i="1" r="AZ59"/>
  <c i="2" r="F33"/>
  <c i="1" r="AZ55"/>
  <c i="6" r="J30"/>
  <c i="1" r="AG59"/>
  <c i="4" r="J33"/>
  <c i="1" r="AV57"/>
  <c r="AT57"/>
  <c i="6" r="J33"/>
  <c i="1" r="AV59"/>
  <c r="AT59"/>
  <c r="AN59"/>
  <c r="BB54"/>
  <c r="W31"/>
  <c r="BA54"/>
  <c r="W30"/>
  <c i="2" r="J33"/>
  <c i="1" r="AV55"/>
  <c r="AT55"/>
  <c r="BC54"/>
  <c r="W32"/>
  <c i="3" r="J33"/>
  <c i="1" r="AV56"/>
  <c r="AT56"/>
  <c r="AN56"/>
  <c i="5" r="J33"/>
  <c i="1" r="AV58"/>
  <c r="AT58"/>
  <c r="BD54"/>
  <c r="W33"/>
  <c i="5" r="F33"/>
  <c i="1" r="AZ58"/>
  <c i="2" r="J30"/>
  <c i="1" r="AG55"/>
  <c i="3" l="1" r="J84"/>
  <c r="J60"/>
  <c i="6" r="J59"/>
  <c i="3" r="J59"/>
  <c i="5" r="BK83"/>
  <c r="J83"/>
  <c r="J59"/>
  <c i="6" r="J39"/>
  <c i="1" r="AN55"/>
  <c i="3" r="J39"/>
  <c i="2" r="J59"/>
  <c r="J39"/>
  <c i="1" r="AZ54"/>
  <c r="W29"/>
  <c r="AW54"/>
  <c r="AK30"/>
  <c i="4" r="J30"/>
  <c i="1" r="AG57"/>
  <c r="AY54"/>
  <c r="AU54"/>
  <c r="AX54"/>
  <c i="4" l="1" r="J39"/>
  <c i="1" r="AN57"/>
  <c i="5" r="J30"/>
  <c i="1" r="AG58"/>
  <c r="AN58"/>
  <c r="AV54"/>
  <c r="AK29"/>
  <c i="5" l="1" r="J39"/>
  <c i="1" r="AG54"/>
  <c r="AK26"/>
  <c r="AT54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<sst xmlns="http://schemas.openxmlformats.org/spreadsheetml/2006/main">
  <si>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</si>
  <si>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</si>
  <si>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</si>
  <si>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</si>
  <si>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</si>
  <si>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{a488c0e3-ff19-4514-80d3-5d467c420e41}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</si>
  <si>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</si>
  <si>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</si>
  <si>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</si>
  <si>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</si>
  <si>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</si>
  <si>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</si>
  <si>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</si>
  <si>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</si>
  <si>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01-2020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</si>
  <si>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</si>
  <si>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</si>
  <si>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Retenční nádrž v k.ú. Malčice</t>
  </si>
  <si>
    <t>0,1</t>
  </si>
  <si>
    <t>KSO:</t>
  </si>
  <si>
    <t>833 11</t>
  </si>
  <si>
    <t>CC-CZ:</t>
  </si>
  <si>
    <t>2152</t>
  </si>
  <si>
    <t>1</t>
  </si>
  <si>
    <t>Místo:</t>
  </si>
  <si>
    <t>Malčice</t>
  </si>
  <si>
    <t>Datum:</t>
  </si>
  <si>
    <t>25. 1. 2022</t>
  </si>
  <si>
    <t>10</t>
  </si>
  <si>
    <t>CZ-CPA:</t>
  </si>
  <si>
    <t>42.91</t>
  </si>
  <si>
    <t>100</t>
  </si>
  <si>
    <t>Zadavatel:</t>
  </si>
  <si>
    <t>IČ:</t>
  </si>
  <si>
    <t>01312774</t>
  </si>
  <si>
    <t>Česká republika - Státní pozemkový úřad, Praha 3</t>
  </si>
  <si>
    <t>DIČ:</t>
  </si>
  <si>
    <t/>
  </si>
  <si>
    <t>Uchazeč:</t>
  </si>
  <si>
    <t>Vyplň údaj</t>
  </si>
  <si>
    <t>Projektant:</t>
  </si>
  <si>
    <t>72089806</t>
  </si>
  <si>
    <t>Ing. Ondřej Čížek, Malovice 20, Netolice</t>
  </si>
  <si>
    <t>Zpracovatel:</t>
  </si>
  <si>
    <t xml:space="preserve"> </t>
  </si>
  <si>
    <t>Poznámka:</t>
  </si>
  <si>
    <t>Soupis prací je sestaven za využití položek Cenové soustavy ÚRS 2022/1. Cenové a technické podmínky položek Cenové soustavy ÚRS, které nejsou uvedeny v soupisu prací (tzv. úvodní části katalogů) jsou neomezeně dálkově k dispozici na www.cs-urs.cz. Položky soupisu prací, které nemají ve sloupci "Cenová soustava" uveden žádný údaj, nepochází z Cenové soustavy ÚRS, ale způsob tvorby ceny vychází z cenových a technických podmínek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</si>
  <si>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</si>
  <si>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</si>
  <si>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</si>
  <si>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</si>
  <si>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</si>
  <si>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</si>
  <si>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</si>
  <si>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</si>
  <si>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</si>
  <si>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</si>
  <si>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</si>
  <si>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</si>
  <si>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</si>
  <si>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</si>
  <si>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</si>
  <si>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</si>
  <si>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</si>
  <si>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</si>
  <si>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</si>
  <si>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</si>
  <si>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</si>
  <si>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</si>
  <si>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</si>
  <si>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</si>
  <si>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</si>
  <si>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</si>
  <si>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</si>
  <si>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</si>
  <si>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</si>
  <si>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</si>
  <si>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</si>
  <si>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</si>
  <si>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</si>
  <si>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</si>
  <si>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</si>
  <si>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</si>
  <si>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</si>
  <si>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</si>
  <si>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</si>
  <si>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</si>
  <si>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Hráz</t>
  </si>
  <si>
    <t>STA</t>
  </si>
  <si>
    <t>{9bc00d95-d814-4b20-b944-fe8874342e2c}</t>
  </si>
  <si>
    <t>2</t>
  </si>
  <si>
    <t>SO 02</t>
  </si>
  <si>
    <t xml:space="preserve">Zátopa </t>
  </si>
  <si>
    <t>{98ddb9c7-26d1-4ede-8822-9fe5c0334232}</t>
  </si>
  <si>
    <t>SO 03</t>
  </si>
  <si>
    <t>Výpustné zařízení</t>
  </si>
  <si>
    <t>{9dc6c5c7-c78e-4307-ae5d-bbf15c049430}</t>
  </si>
  <si>
    <t>SO 04</t>
  </si>
  <si>
    <t>Bezpečnostní přeliv</t>
  </si>
  <si>
    <t>{c0b85fb2-30fd-4dd3-9fc2-72a841d40b75}</t>
  </si>
  <si>
    <t>VON</t>
  </si>
  <si>
    <t>Vedlejší a ostatní náklady</t>
  </si>
  <si>
    <t>{8604320e-1015-4eaa-9b09-1313e218a416}</t>
  </si>
  <si>
    <t>KRYCÍ LIST SOUPISU PRACÍ</t>
  </si>
  <si>
    <t>Objekt:</t>
  </si>
  <si>
    <t>SO 01 - Hráz</t>
  </si>
  <si>
    <t>21522</t>
  </si>
  <si>
    <t>42.91.1</t>
  </si>
  <si>
    <t>Výkaz výměr zpracován dle příloh č.: A+B, C.1, C.2, D.1, D.2, D.4, D.5, D.7 a D.9.</t>
  </si>
  <si>
    <t>REKAPITULACE ČLENĚNÍ SOUPISU PRACÍ</t>
  </si>
  <si>
    <t>Kód dílu - Popis</t>
  </si>
  <si>
    <t>Cena celkem [CZK]</t>
  </si>
  <si>
    <t>-1</t>
  </si>
  <si>
    <t>0 - Hráz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</si>
  <si>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</si>
  <si>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</si>
  <si>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</si>
  <si>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</si>
  <si>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</si>
  <si>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</si>
  <si>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</si>
  <si>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</si>
  <si>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</si>
  <si>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</si>
  <si>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</si>
  <si>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</si>
  <si>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</si>
  <si>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</si>
  <si>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</si>
  <si>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</si>
  <si>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</si>
  <si>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</si>
  <si>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</si>
  <si>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</si>
  <si>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Zemní práce</t>
  </si>
  <si>
    <t>K</t>
  </si>
  <si>
    <t>111251102</t>
  </si>
  <si>
    <t>Odstranění křovin a stromů s odstraněním kořenů strojně průměru kmene do 100 mm v rovině nebo ve svahu sklonu terénu do 1:5, při celkové ploše přes 100 do 500 m2</t>
  </si>
  <si>
    <t>m2</t>
  </si>
  <si>
    <t>CS ÚRS 2022 01</t>
  </si>
  <si>
    <t>4</t>
  </si>
  <si>
    <t>-1608590879</t>
  </si>
  <si>
    <t>Online PSC</t>
  </si>
  <si>
    <t>https://podminky.urs.cz/item/CS_URS_2022_01/111251102</t>
  </si>
  <si>
    <t>VV</t>
  </si>
  <si>
    <t>plochy odměřeny ze situace C.2</t>
  </si>
  <si>
    <t>True</t>
  </si>
  <si>
    <t xml:space="preserve">"v ploše hráze a koryta od přelivu a od výpusti"   300,0</t>
  </si>
  <si>
    <t>Součet</t>
  </si>
  <si>
    <t>112101102</t>
  </si>
  <si>
    <t>Odstranění stromů s odřezáním kmene a s odvětvením listnatých, průměru kmene přes 300 do 500 mm</t>
  </si>
  <si>
    <t>kus</t>
  </si>
  <si>
    <t>-848781490</t>
  </si>
  <si>
    <t>https://podminky.urs.cz/item/CS_URS_2022_01/112101102</t>
  </si>
  <si>
    <t>odvětvené a na 1,0 m nařezané kmeny jsou majetkem vlastníků pozemku</t>
  </si>
  <si>
    <t xml:space="preserve">"v ploše hráze a koryta od přelivu a od výpusti"   40,0</t>
  </si>
  <si>
    <t>3</t>
  </si>
  <si>
    <t>112155221</t>
  </si>
  <si>
    <t>Štěpkování s naložením na dopravní prostředek a odvozem do 20 km stromků a větví solitérů, průměru kmene přes 300 do 500 mm</t>
  </si>
  <si>
    <t>1931288795</t>
  </si>
  <si>
    <t>https://podminky.urs.cz/item/CS_URS_2022_01/112155221</t>
  </si>
  <si>
    <t xml:space="preserve">"větve stromů"   40,0</t>
  </si>
  <si>
    <t>112155315</t>
  </si>
  <si>
    <t>Štěpkování s naložením na dopravní prostředek a odvozem do 20 km keřového porostu hustého</t>
  </si>
  <si>
    <t>2137131838</t>
  </si>
  <si>
    <t>https://podminky.urs.cz/item/CS_URS_2022_01/112155315</t>
  </si>
  <si>
    <t xml:space="preserve">"křoviny"   300,0</t>
  </si>
  <si>
    <t>5</t>
  </si>
  <si>
    <t>112251102</t>
  </si>
  <si>
    <t>Odstranění pařezů strojně s jejich vykopáním, vytrháním nebo odstřelením průměru přes 300 do 500 mm</t>
  </si>
  <si>
    <t>1572087853</t>
  </si>
  <si>
    <t>https://podminky.urs.cz/item/CS_URS_2022_01/112251102</t>
  </si>
  <si>
    <t>6</t>
  </si>
  <si>
    <t>121151125</t>
  </si>
  <si>
    <t>Sejmutí ornice strojně při souvislé ploše přes 500 m2, tl. vrstvy přes 250 do 300 mm</t>
  </si>
  <si>
    <t>-995555953</t>
  </si>
  <si>
    <t>https://podminky.urs.cz/item/CS_URS_2022_01/121151125</t>
  </si>
  <si>
    <t xml:space="preserve">"skrývka humózních zemin v ploše hráze s přemístěním do 50 m"   3200,0</t>
  </si>
  <si>
    <t>7</t>
  </si>
  <si>
    <t>132251103</t>
  </si>
  <si>
    <t>Hloubení nezapažených rýh šířky do 800 mm strojně s urovnáním dna do předepsaného profilu a spádu v hornině třídy těžitelnosti I skupiny 3 přes 50 do 100 m3</t>
  </si>
  <si>
    <t>m3</t>
  </si>
  <si>
    <t>-342005865</t>
  </si>
  <si>
    <t>https://podminky.urs.cz/item/CS_URS_2022_01/132251103</t>
  </si>
  <si>
    <t xml:space="preserve">"rýha pro odstranění a podchycení drénů"   (26+32+37)*0.6*1.2</t>
  </si>
  <si>
    <t>8</t>
  </si>
  <si>
    <t>132251254</t>
  </si>
  <si>
    <t>Hloubení nezapažených rýh šířky přes 800 do 2 000 mm strojně s urovnáním dna do předepsaného profilu a spádu v hornině třídy těžitelnosti I skupiny 3 přes 100 do 500 m3</t>
  </si>
  <si>
    <t>1291300171</t>
  </si>
  <si>
    <t>https://podminky.urs.cz/item/CS_URS_2022_01/132251254</t>
  </si>
  <si>
    <t xml:space="preserve">"rýha pro zavázání hráze do podloží (zemní zavázání a ostruha)"   (174-25)*1.58+25*(1.6*2.2)</t>
  </si>
  <si>
    <t>9</t>
  </si>
  <si>
    <t>162201422</t>
  </si>
  <si>
    <t>Vodorovné přemístění větví, kmenů nebo pařezů s naložením, složením a dopravou do 1000 m pařezů kmenů, průměru přes 300 do 500 mm</t>
  </si>
  <si>
    <t>1401155178</t>
  </si>
  <si>
    <t>https://podminky.urs.cz/item/CS_URS_2022_01/162201422</t>
  </si>
  <si>
    <t xml:space="preserve">"přemístění pařezů do 200 m na dno prohlubně v zemníku"   40,0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</si>
  <si>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</si>
  <si>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</si>
  <si>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690138445</t>
  </si>
  <si>
    <t>https://podminky.urs.cz/item/CS_URS_2022_01/162251102</t>
  </si>
  <si>
    <t xml:space="preserve">"přemístění skrývky humózních zemin do dalších 50 m k uložení na deponii"   3200,0*0,3</t>
  </si>
  <si>
    <t xml:space="preserve">"odvoz vhodné zeminy pro násyp hráze do 50 m na deponii"   323,42/3*2</t>
  </si>
  <si>
    <t xml:space="preserve">"odvoz zeminy pro zásyp drénů do 50 m na deponii"   63,72</t>
  </si>
  <si>
    <t xml:space="preserve">"dovoz vhodné zeminy pro násyp hráze do 50 m z deponie"   323,42/3*2</t>
  </si>
  <si>
    <t xml:space="preserve">"dovoz zeminy pro zásyp drénů do 50 m z deponie"   63,72</t>
  </si>
  <si>
    <t>11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</si>
  <si>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</si>
  <si>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</si>
  <si>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554626875</t>
  </si>
  <si>
    <t>https://podminky.urs.cz/item/CS_URS_2022_01/162351103</t>
  </si>
  <si>
    <t xml:space="preserve">"odvoz nevhodné zeminy pro násyp hráze do 200 m k rekultivaci zemníku"   323,42/3</t>
  </si>
  <si>
    <t xml:space="preserve">"odvoz přebytečné zeminy z výkopů drénů do 200 m k rekultivaci zemníku"   68,4-63,72</t>
  </si>
  <si>
    <t xml:space="preserve">"dovoz humózních zemin do 100 m z deponie ke zpětnému rozprostření"   240,0</t>
  </si>
  <si>
    <t xml:space="preserve">"dovoz humózních zemin do 100 m z deponie k rekultivaci zemníku"   960,0-240,0</t>
  </si>
  <si>
    <t>12</t>
  </si>
  <si>
    <t>167151111</t>
  </si>
  <si>
    <t>Nakládání, skládání a překládání neulehlého výkopku nebo sypaniny strojně nakládání, množství přes 100 m3, z hornin třídy těžitelnosti I, skupiny 1 až 3</t>
  </si>
  <si>
    <t>-790561404</t>
  </si>
  <si>
    <t>https://podminky.urs.cz/item/CS_URS_2022_01/167151111</t>
  </si>
  <si>
    <t xml:space="preserve">"naložení humózních zemin na deponii ke zpětnému rozprostření"   240,0</t>
  </si>
  <si>
    <t xml:space="preserve">"naložení humózních zemin na deponii k rekultivaci zemníku"   960,0-240,0</t>
  </si>
  <si>
    <t xml:space="preserve">"naložení vhodné zeminy z výkopů pro násyp hráze na deponii"   323,42/3*2</t>
  </si>
  <si>
    <t xml:space="preserve">"naložení zeminy pro zásyp drénů na deponii"   63,72</t>
  </si>
  <si>
    <t>13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</si>
  <si>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</si>
  <si>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</si>
  <si>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1253586960</t>
  </si>
  <si>
    <t>https://podminky.urs.cz/item/CS_URS_2022_01/171103201</t>
  </si>
  <si>
    <t>výpočet kubatury násypu viz. příloha D.5.</t>
  </si>
  <si>
    <t xml:space="preserve">"hutněný násyp hráze po vrstvách 250 mm 95%PS"   6096,20</t>
  </si>
  <si>
    <t>14</t>
  </si>
  <si>
    <t>174151101</t>
  </si>
  <si>
    <t>Zásyp sypaninou z jakékoliv horniny strojně s uložením výkopku ve vrstvách se zhutněním jam, šachet, rýh nebo kolem objektů v těchto vykopávkách</t>
  </si>
  <si>
    <t>2044802748</t>
  </si>
  <si>
    <t>https://podminky.urs.cz/item/CS_URS_2022_01/174151101</t>
  </si>
  <si>
    <t xml:space="preserve">"hutněný zásyp rýh po odstraněných drénech"   (32+37)*0.6*1.2+26*0.6*0.9</t>
  </si>
  <si>
    <t>181351103</t>
  </si>
  <si>
    <t>Rozprostření a urovnání ornice v rovině nebo ve svahu sklonu do 1:5 strojně při souvislé ploše přes 100 do 500 m2, tl. vrstvy do 200 mm</t>
  </si>
  <si>
    <t>-617659486</t>
  </si>
  <si>
    <t>https://podminky.urs.cz/item/CS_URS_2022_01/181351103</t>
  </si>
  <si>
    <t>ohumusování v tl. 0,15 m</t>
  </si>
  <si>
    <t xml:space="preserve">"koruna hráze"   3,0*(178,71-13,00)</t>
  </si>
  <si>
    <t>16</t>
  </si>
  <si>
    <t>181411121</t>
  </si>
  <si>
    <t>Založení trávníku na půdě předem připravené plochy do 1000 m2 výsevem včetně utažení lučního v rovině nebo na svahu do 1:5</t>
  </si>
  <si>
    <t>-805811948</t>
  </si>
  <si>
    <t>https://podminky.urs.cz/item/CS_URS_2022_01/181411121</t>
  </si>
  <si>
    <t xml:space="preserve">"osetí koruny hráze"   3,0*(178,71-13,00)</t>
  </si>
  <si>
    <t>17</t>
  </si>
  <si>
    <t>M</t>
  </si>
  <si>
    <t>00572472</t>
  </si>
  <si>
    <t>osivo směs travní krajinná-rovinná</t>
  </si>
  <si>
    <t>kg</t>
  </si>
  <si>
    <t>-1846521131</t>
  </si>
  <si>
    <t xml:space="preserve">"koruna hráze"   497,130*0,015</t>
  </si>
  <si>
    <t>18</t>
  </si>
  <si>
    <t>181451122</t>
  </si>
  <si>
    <t>Založení trávníku na půdě předem připravené plochy přes 1000 m2 výsevem včetně utažení lučního na svahu přes 1:5 do 1:2</t>
  </si>
  <si>
    <t>1028831541</t>
  </si>
  <si>
    <t>https://podminky.urs.cz/item/CS_URS_2022_01/181451122</t>
  </si>
  <si>
    <t xml:space="preserve">"osetí hráze"   1600,0</t>
  </si>
  <si>
    <t xml:space="preserve">"odpočet koruny hráze"   -3,0*(178,71-13,00)</t>
  </si>
  <si>
    <t>19</t>
  </si>
  <si>
    <t>00572474</t>
  </si>
  <si>
    <t>osivo směs travní krajinná-svahová</t>
  </si>
  <si>
    <t>-1245310738</t>
  </si>
  <si>
    <t xml:space="preserve">"svahy hráze"   1102,87*0,015</t>
  </si>
  <si>
    <t>20</t>
  </si>
  <si>
    <t>181951112</t>
  </si>
  <si>
    <t>Úprava pláně vyrovnáním výškových rozdílů strojně v hornině třídy těžitelnosti I, skupiny 1 až 3 se zhutněním</t>
  </si>
  <si>
    <t>-378626902</t>
  </si>
  <si>
    <t>https://podminky.urs.cz/item/CS_URS_2022_01/181951112</t>
  </si>
  <si>
    <t>182251101</t>
  </si>
  <si>
    <t>Svahování trvalých svahů do projektovaných profilů strojně s potřebným přemístěním výkopku při svahování násypů v jakékoliv hornině</t>
  </si>
  <si>
    <t>364242792</t>
  </si>
  <si>
    <t>https://podminky.urs.cz/item/CS_URS_2022_01/182251101</t>
  </si>
  <si>
    <t xml:space="preserve">"návodní a vzdušný svah hráze"   1250,0+1200,0</t>
  </si>
  <si>
    <t>22</t>
  </si>
  <si>
    <t>182351133</t>
  </si>
  <si>
    <t>Rozprostření a urovnání ornice ve svahu sklonu přes 1:5 strojně při souvislé ploše přes 500 m2, tl. vrstvy do 200 mm</t>
  </si>
  <si>
    <t>-212589419</t>
  </si>
  <si>
    <t>https://podminky.urs.cz/item/CS_URS_2022_01/182351133</t>
  </si>
  <si>
    <t xml:space="preserve">"ohumusování hráze v tl. 0,15 m"   1600,0</t>
  </si>
  <si>
    <t>23</t>
  </si>
  <si>
    <t>18410-R</t>
  </si>
  <si>
    <t xml:space="preserve">Náhradní výsadba dřevin </t>
  </si>
  <si>
    <t>1727624627</t>
  </si>
  <si>
    <t>náhradní výsadba provedena do 1 roku od kácení</t>
  </si>
  <si>
    <t>vč. zemních prací, zajištění kmínku opěrným kůlem s pružným úvazkem, ochrany proti okusu, mulčovací kůry, hnojení a zalití</t>
  </si>
  <si>
    <t xml:space="preserve">"náhradní výsadba sazenic habru obecného - minimální výška sazenic 150 cm"   15,0</t>
  </si>
  <si>
    <t>Vodorovné konstrukce</t>
  </si>
  <si>
    <t>24</t>
  </si>
  <si>
    <t>451573111</t>
  </si>
  <si>
    <t xml:space="preserve">Lože pod potrubí, stoky a drobné objekty v otevřeném výkopu z písku a štěrkopísku </t>
  </si>
  <si>
    <t>2116083969</t>
  </si>
  <si>
    <t>https://podminky.urs.cz/item/CS_URS_2022_01/451573111</t>
  </si>
  <si>
    <t xml:space="preserve">"pískový podsyp a obsyp potrubí podchycení drénů DN100"   26*0.3*0.6</t>
  </si>
  <si>
    <t>25</t>
  </si>
  <si>
    <t>452311141</t>
  </si>
  <si>
    <t>Podkladní a zajišťovací konstrukce z betonu prostého v otevřeném výkopu desky z betonu tř. C 16/20</t>
  </si>
  <si>
    <t>-1821643130</t>
  </si>
  <si>
    <t>https://podminky.urs.cz/item/CS_URS_2022_01/452311141</t>
  </si>
  <si>
    <t>beton C16/20, S3</t>
  </si>
  <si>
    <t xml:space="preserve">"podkladní beton tl. 0,1 m pod betonovou zavazovací ostruhou"   25,2*1,2*0,1</t>
  </si>
  <si>
    <t>26</t>
  </si>
  <si>
    <t>452323161</t>
  </si>
  <si>
    <t>Podkladní a zajišťovací konstrukce z betonu železového v otevřeném výkopu bloky nebo pasy_x000d_
z betonu tř. C 25/30</t>
  </si>
  <si>
    <t>1322521985</t>
  </si>
  <si>
    <t>https://podminky.urs.cz/item/CS_URS_2022_01/452323161</t>
  </si>
  <si>
    <t>plášťová výztuž ze sítí KARI 8/150/150 je započítaná v tabulce výztuže - SO 03</t>
  </si>
  <si>
    <t>beton C25/30, XC4, XF3, S3</t>
  </si>
  <si>
    <t xml:space="preserve">"betonová zavazovací ostruha"   25*1*0,65+25*(1+0,4)/2*(2,2-0,65)</t>
  </si>
  <si>
    <t>27</t>
  </si>
  <si>
    <t>452351101</t>
  </si>
  <si>
    <t xml:space="preserve">Bednění podkladních a zajišťovacích konstrukcí v otevřeném výkopu desek </t>
  </si>
  <si>
    <t>233167888</t>
  </si>
  <si>
    <t>https://podminky.urs.cz/item/CS_URS_2022_01/452351101</t>
  </si>
  <si>
    <t xml:space="preserve">"podkladní beton pod betonovou zavazovací ostruhou"   (25,2+1,2)*2*0,1</t>
  </si>
  <si>
    <t>28</t>
  </si>
  <si>
    <t>452353101</t>
  </si>
  <si>
    <t>Bednění podkladních a zajišťovacích konstrukcí v otevřeném výkopu bloků nebo pasů</t>
  </si>
  <si>
    <t>-1274359911</t>
  </si>
  <si>
    <t>https://podminky.urs.cz/item/CS_URS_2022_01/452353101</t>
  </si>
  <si>
    <t xml:space="preserve">"betonová zavazovací ostruha"   25*2,2*2+0,65*2+0,7*1,55*2</t>
  </si>
  <si>
    <t>29</t>
  </si>
  <si>
    <t>457572111</t>
  </si>
  <si>
    <t>Filtrační vrstvy jakékoliv tloušťky a sklonu ze štěrkopísků se zhutněním, frakce od 0-8 do 0-32 mm</t>
  </si>
  <si>
    <t>2088266931</t>
  </si>
  <si>
    <t>https://podminky.urs.cz/item/CS_URS_2022_01/457572111</t>
  </si>
  <si>
    <t xml:space="preserve">"filtrační vrstva ze štp. frakce 4-32 v tl. 0,2 m pod opevněním návodního svahu pohozem"   1250,0*0,2</t>
  </si>
  <si>
    <t>30</t>
  </si>
  <si>
    <t>462511161</t>
  </si>
  <si>
    <t>Zához z lomového kamene neupraveného provedený ze břehu nebo z lešení, do sucha nebo do vody tříděného, hmotnost jednotlivých kamenů do 80 kg bez výplně mezer</t>
  </si>
  <si>
    <t>-2079209341</t>
  </si>
  <si>
    <t>https://podminky.urs.cz/item/CS_URS_2022_01/462511161</t>
  </si>
  <si>
    <t xml:space="preserve">"opěrná patka z LK do 80 kg"   180,0*0,25</t>
  </si>
  <si>
    <t>31</t>
  </si>
  <si>
    <t>462511169</t>
  </si>
  <si>
    <t>Zához z lomového kamene neupraveného provedený ze břehu nebo z lešení, do sucha nebo do vody tříděného, hmotnost jednotlivých kamenů do 80 kg Příplatek k cenám za urovnání líce záhozu</t>
  </si>
  <si>
    <t>1140602925</t>
  </si>
  <si>
    <t>https://podminky.urs.cz/item/CS_URS_2022_01/462511169</t>
  </si>
  <si>
    <t xml:space="preserve">"opěrná patka z LK do 80 kg"   180,0*0,80</t>
  </si>
  <si>
    <t>32</t>
  </si>
  <si>
    <t>464531112</t>
  </si>
  <si>
    <t>Pohoz dna nebo svahů jakékoliv tloušťky z hrubého drceného kameniva, z terénu, frakce 63 - 125 mm</t>
  </si>
  <si>
    <t>-2031860246</t>
  </si>
  <si>
    <t>https://podminky.urs.cz/item/CS_URS_2022_01/464531112</t>
  </si>
  <si>
    <t xml:space="preserve">"opevnění návodního svahu pohozem z kameniva frakce 63-125 v tl. 0,3 m"   1250,0*0,3</t>
  </si>
  <si>
    <t>Trubní vedení</t>
  </si>
  <si>
    <t>33</t>
  </si>
  <si>
    <t>871263121</t>
  </si>
  <si>
    <t>Montáž kanalizačního potrubí z plastů z tvrdého PVC těsněných gumovým kroužkem v otevřeném výkopu ve sklonu do 20 % DN 100</t>
  </si>
  <si>
    <t>m</t>
  </si>
  <si>
    <t>1289765219</t>
  </si>
  <si>
    <t>https://podminky.urs.cz/item/CS_URS_2022_01/871263121</t>
  </si>
  <si>
    <t xml:space="preserve">"potrubí podchycení drénů PVC DN 100"   26,0</t>
  </si>
  <si>
    <t>34</t>
  </si>
  <si>
    <t>28611113</t>
  </si>
  <si>
    <t>trubka kanalizační PVC DN 100x1000mm SN4</t>
  </si>
  <si>
    <t>1856870978</t>
  </si>
  <si>
    <t xml:space="preserve">"potrubí podchycení drénů PVC DN 100"   1,0*1,03</t>
  </si>
  <si>
    <t>35</t>
  </si>
  <si>
    <t>28611116</t>
  </si>
  <si>
    <t>trubka kanalizační PVC DN 100x5000mm SN4</t>
  </si>
  <si>
    <t>-1185741196</t>
  </si>
  <si>
    <t xml:space="preserve">"potrubí podchycení drénů PVC DN 100"   25,0*1,03</t>
  </si>
  <si>
    <t>36</t>
  </si>
  <si>
    <t>871275811</t>
  </si>
  <si>
    <t>Bourání stávajícího potrubí z PVC nebo polypropylenu PP v otevřeném výkopu DN do 150</t>
  </si>
  <si>
    <t>-1019780045</t>
  </si>
  <si>
    <t>https://podminky.urs.cz/item/CS_URS_2022_01/871275811</t>
  </si>
  <si>
    <t xml:space="preserve">"bourání stávajícího potrubí podchycení drénů PVC DN 80 a DN 100"   26+32+37</t>
  </si>
  <si>
    <t>Ostatní konstrukce a práce, bourání</t>
  </si>
  <si>
    <t>37</t>
  </si>
  <si>
    <t>953334121</t>
  </si>
  <si>
    <t>Bobtnavý pásek do pracovních nebo dilatačních spar betonových konstrukcí bentonitový, rozměru 20 x 25 mm</t>
  </si>
  <si>
    <t>-1052060200</t>
  </si>
  <si>
    <t>https://podminky.urs.cz/item/CS_URS_2022_01/953334121</t>
  </si>
  <si>
    <t xml:space="preserve">"pracovní spára - betonová zavazovací ostruha"   25,0</t>
  </si>
  <si>
    <t>997</t>
  </si>
  <si>
    <t>Přesun sutě</t>
  </si>
  <si>
    <t>38</t>
  </si>
  <si>
    <t>997013813</t>
  </si>
  <si>
    <t>Poplatek za uložení stavebního odpadu na skládce (skládkovné) z plastických hmot zatříděného do Katalogu odpadů pod kódem 17 02 03</t>
  </si>
  <si>
    <t>t</t>
  </si>
  <si>
    <t>-1335493641</t>
  </si>
  <si>
    <t>https://podminky.urs.cz/item/CS_URS_2022_01/997013813</t>
  </si>
  <si>
    <t xml:space="preserve">"vybourané potrubí drénů"   0,475</t>
  </si>
  <si>
    <t>39</t>
  </si>
  <si>
    <t>997221561</t>
  </si>
  <si>
    <t>Vodorovná doprava suti bez naložení, ale se složením a s hrubým urovnáním z kusových materiálů, na vzdálenost do 1 km</t>
  </si>
  <si>
    <t>777420006</t>
  </si>
  <si>
    <t>https://podminky.urs.cz/item/CS_URS_2022_01/997221561</t>
  </si>
  <si>
    <t xml:space="preserve">"odvoz suti a vybouraných hmot na skládku do 10 km"  </t>
  </si>
  <si>
    <t>40</t>
  </si>
  <si>
    <t>997221569</t>
  </si>
  <si>
    <t>Vodorovná doprava suti bez naložení, ale se složením a s hrubým urovnáním Příplatek k ceně za každý další i započatý 1 km přes 1 km</t>
  </si>
  <si>
    <t>-1164299990</t>
  </si>
  <si>
    <t>https://podminky.urs.cz/item/CS_URS_2022_01/997221569</t>
  </si>
  <si>
    <t>"odvoz suti a vybouraných hmot na skládku do 10 km - příplatek za každý další km"</t>
  </si>
  <si>
    <t xml:space="preserve">"vybourané potrubí drénů"   0,475*9</t>
  </si>
  <si>
    <t>41</t>
  </si>
  <si>
    <t>997221611</t>
  </si>
  <si>
    <t>Nakládání na dopravní prostředky pro vodorovnou dopravu suti</t>
  </si>
  <si>
    <t>110578117</t>
  </si>
  <si>
    <t>https://podminky.urs.cz/item/CS_URS_2022_01/997221611</t>
  </si>
  <si>
    <t>998</t>
  </si>
  <si>
    <t>Přesun hmot</t>
  </si>
  <si>
    <t>42</t>
  </si>
  <si>
    <t>998332011</t>
  </si>
  <si>
    <t>Přesun hmot pro úpravy vodních toků a kanály, hráze rybníků apod. dopravní vzdálenost do 500 m</t>
  </si>
  <si>
    <t>1950742411</t>
  </si>
  <si>
    <t>https://podminky.urs.cz/item/CS_URS_2022_01/998332011</t>
  </si>
  <si>
    <t xml:space="preserve">SO 02 - Zátopa </t>
  </si>
  <si>
    <t>Výkaz výměr zpracován dle příloh č.: A+B, C.1, C.2, D.1, D.2, D.3.</t>
  </si>
  <si>
    <t>0 - Zátopa</t>
  </si>
  <si>
    <t>Zátopa</t>
  </si>
  <si>
    <t>-771216397</t>
  </si>
  <si>
    <t xml:space="preserve">"v ploše zemníků"   200,0</t>
  </si>
  <si>
    <t>112101101</t>
  </si>
  <si>
    <t>Odstranění stromů s odřezáním kmene a s odvětvením listnatých, průměru kmene přes 100 do 300 mm</t>
  </si>
  <si>
    <t>86492034</t>
  </si>
  <si>
    <t>https://podminky.urs.cz/item/CS_URS_2022_01/112101101</t>
  </si>
  <si>
    <t xml:space="preserve">"v ploše zemníků"   50,0</t>
  </si>
  <si>
    <t>112155215</t>
  </si>
  <si>
    <t>Štěpkování s naložením na dopravní prostředek a odvozem do 20 km stromků a větví solitérů, průměru kmene do 300 mm</t>
  </si>
  <si>
    <t>-1630819621</t>
  </si>
  <si>
    <t>https://podminky.urs.cz/item/CS_URS_2022_01/112155215</t>
  </si>
  <si>
    <t xml:space="preserve">"větve stromů"   50,0</t>
  </si>
  <si>
    <t>1503520577</t>
  </si>
  <si>
    <t xml:space="preserve">"křoviny"   200,0</t>
  </si>
  <si>
    <t>112251101</t>
  </si>
  <si>
    <t>Odstranění pařezů strojně s jejich vykopáním, vytrháním nebo odstřelením průměru přes 100 do 300 mm</t>
  </si>
  <si>
    <t>-1676780753</t>
  </si>
  <si>
    <t>https://podminky.urs.cz/item/CS_URS_2022_01/112251101</t>
  </si>
  <si>
    <t>-2059343713</t>
  </si>
  <si>
    <t xml:space="preserve">"skrývka humózních zemin v ploše zemníků s přemístěním do 50 m"   4600,0</t>
  </si>
  <si>
    <t>122251104</t>
  </si>
  <si>
    <t>Odkopávky a prokopávky nezapažené strojně v hornině třídy těžitelnosti I skupiny 3 přes 100 do 500 m3</t>
  </si>
  <si>
    <t>1984803040</t>
  </si>
  <si>
    <t>https://podminky.urs.cz/item/CS_URS_2022_01/122251104</t>
  </si>
  <si>
    <t>viz. příloha D.5</t>
  </si>
  <si>
    <t xml:space="preserve">"odkop dna a břehů drobné vodní nádrže u výpusti (zemina k rekultivaci zemníků)"   150,0</t>
  </si>
  <si>
    <t>122251407</t>
  </si>
  <si>
    <t>Vykopávky v zemnících na suchu strojně zapažených i nezapažených v hornině třídy těžitelnosti I skupiny 3 přes 5 000 m3</t>
  </si>
  <si>
    <t>-217275930</t>
  </si>
  <si>
    <t>https://podminky.urs.cz/item/CS_URS_2022_01/122251407</t>
  </si>
  <si>
    <t xml:space="preserve">"výkop zemin ze zemníků"   6096.2-215.61-(249.9*0.75)</t>
  </si>
  <si>
    <t>162201421</t>
  </si>
  <si>
    <t>Vodorovné přemístění větví, kmenů nebo pařezů s naložením, složením a dopravou do 1000 m pařezů kmenů, průměru přes 100 do 300 mm</t>
  </si>
  <si>
    <t>673478935</t>
  </si>
  <si>
    <t>https://podminky.urs.cz/item/CS_URS_2022_01/162201421</t>
  </si>
  <si>
    <t xml:space="preserve">"přemístění pařezů do 200 m na dno prohlubně v zemníku"   50,0</t>
  </si>
  <si>
    <t>-1428763635</t>
  </si>
  <si>
    <t xml:space="preserve">"přemístění skrývky humózních zemin v ploše zemníků do dalších 50 m na deponii"   4600,0*0,3</t>
  </si>
  <si>
    <t>-2081986424</t>
  </si>
  <si>
    <t xml:space="preserve">"odvoz vhodné zeminy k násypu hráze do 200 m ze zemníků"   6096.2-215.61-(249.9*0.75)</t>
  </si>
  <si>
    <t xml:space="preserve">"odvoz zeminy z odkopu dna a břehů drobné vodní nádrže u výpusti do 200 m k rekultivaci zemníků"   150,0</t>
  </si>
  <si>
    <t xml:space="preserve">"přemístění skrývky humózních zemin do 100 m z deponie k rekultivaci zemníků"   4600,0*0,3</t>
  </si>
  <si>
    <t>-1854311123</t>
  </si>
  <si>
    <t xml:space="preserve">"naložení humózních zemin na deponii k rekultivaci zemníku"   1380,0</t>
  </si>
  <si>
    <t>171151103</t>
  </si>
  <si>
    <t>Uložení sypanin do násypů strojně s rozprostřením sypaniny ve vrstvách a s hrubým urovnáním zhutněných z hornin soudržných jakékoliv třídy těžitelnosti</t>
  </si>
  <si>
    <t>1539332175</t>
  </si>
  <si>
    <t>https://podminky.urs.cz/item/CS_URS_2022_01/171151103</t>
  </si>
  <si>
    <t>nevhodné a přebytečné zeminy z výkopů a přebytečné zeminy ze skrývek ze všech stavebních objektů</t>
  </si>
  <si>
    <t xml:space="preserve">"uložení nevhodné zeminy pro násyp hráze a přebytečná zemina ze skrývek do zemníku"   150+112,49+(249.9*0.25)+ 174,49-20,85+272,4+8,4+720,0+120,0</t>
  </si>
  <si>
    <t>181351115</t>
  </si>
  <si>
    <t>Rozprostření a urovnání ornice v rovině nebo ve svahu sklonu do 1:5 strojně při souvislé ploše přes 500 m2, tl. vrstvy přes 250 do 300 mm</t>
  </si>
  <si>
    <t>1320534725</t>
  </si>
  <si>
    <t>https://podminky.urs.cz/item/CS_URS_2022_01/181351115</t>
  </si>
  <si>
    <t xml:space="preserve">"rozprostření ornice v tl. 0,3 m na plochách zemníků"   4600,0</t>
  </si>
  <si>
    <t>181451121</t>
  </si>
  <si>
    <t>Založení trávníku na půdě předem připravené plochy přes 1000 m2 výsevem včetně utažení lučního v rovině nebo na svahu do 1:5</t>
  </si>
  <si>
    <t>-1579699488</t>
  </si>
  <si>
    <t>https://podminky.urs.cz/item/CS_URS_2022_01/181451121</t>
  </si>
  <si>
    <t xml:space="preserve">"osetí ploch zemníků"   4600,0</t>
  </si>
  <si>
    <t>128</t>
  </si>
  <si>
    <t>1804404710</t>
  </si>
  <si>
    <t xml:space="preserve">"plochy zemníků"   4600,0*0,01</t>
  </si>
  <si>
    <t>182151111</t>
  </si>
  <si>
    <t>Svahování trvalých svahů do projektovaných profilů strojně s potřebným přemístěním výkopku při svahování v zářezech v hornině třídy těžitelnosti I, skupiny 1 až 3</t>
  </si>
  <si>
    <t>1460403679</t>
  </si>
  <si>
    <t>https://podminky.urs.cz/item/CS_URS_2022_01/182151111</t>
  </si>
  <si>
    <t xml:space="preserve">"svahování výkopů (břehy drobné stálé vodní plochy)"   200,0</t>
  </si>
  <si>
    <t>770886456</t>
  </si>
  <si>
    <t xml:space="preserve">"opevnění opevnění břehů u výpusti pohozem z kameniva frakce 63-125 v tl. 0,3 m"   30,0*0,3</t>
  </si>
  <si>
    <t>998331011</t>
  </si>
  <si>
    <t>Přesun hmot pro nádrže dopravní vzdálenost do 500 m</t>
  </si>
  <si>
    <t>2091566764</t>
  </si>
  <si>
    <t>https://podminky.urs.cz/item/CS_URS_2022_01/998331011</t>
  </si>
  <si>
    <t>SO 03 - Výpustné zařízení</t>
  </si>
  <si>
    <t>0 - Výpustné zařízení</t>
  </si>
  <si>
    <t xml:space="preserve">    3 - Svislé a kompletní konstrukce</t>
  </si>
  <si>
    <t xml:space="preserve">    6 - Úpravy povrchů, podlahy a osazování výplní</t>
  </si>
  <si>
    <t>11500-R</t>
  </si>
  <si>
    <t>Převedení vody pomocí potrubí, včetně zřízení hrázek, přeložení a demontáže převodu vody, úklidu hrázek a čerpání po celou dobu stavby, včetně všech souvisejících činností</t>
  </si>
  <si>
    <t>soubor</t>
  </si>
  <si>
    <t>-360979143</t>
  </si>
  <si>
    <t>V ceně jsou započteny:</t>
  </si>
  <si>
    <t>1. náklady na zřízení hrázek z vhodných zemin. Lze použít kombinaci konstrukce hrázky</t>
  </si>
  <si>
    <t>2. náklady na materiály zemních nebo pytlovaných hrázek</t>
  </si>
  <si>
    <t>3. náklady na likvidaci hrázek a jejich úklid</t>
  </si>
  <si>
    <t xml:space="preserve">4. náklady na: </t>
  </si>
  <si>
    <t>a) montáž, přeložení a demontáž potrubí a těsnění po dobu provozu</t>
  </si>
  <si>
    <t>b) opotřebení hmot</t>
  </si>
  <si>
    <t>c) podpůrné konstrukce (např. podpěry)</t>
  </si>
  <si>
    <t xml:space="preserve">5. Potrubí a rukávec bude ve vlastnictví (nájmu) zhotovitele. </t>
  </si>
  <si>
    <t xml:space="preserve">6. Čerpání je uvažováno ve dne, v pracovní dny i ve dnech pracovního klidu. </t>
  </si>
  <si>
    <t xml:space="preserve">7. náklady na odpadní potrubí, na lešení pod čerpadla a pod odpadní potrubí, apod. </t>
  </si>
  <si>
    <t>8. náklady na zřízení a odstranění čerpacích jímek včetně vystrojení jímky a potřebný materiál</t>
  </si>
  <si>
    <t>9. Doba, po kterou nejsou čerpadla v činnosti, se neoceňuje. Výjimkou je přerušení čerpání vody na dobu do 15 min. jednotlivě; toto se od doby neodečí</t>
  </si>
  <si>
    <t xml:space="preserve">10. Čerpání je uvažováno na dopravní výšku do 4 m. </t>
  </si>
  <si>
    <t>11. Dopr. výška vody je svislá vzdálenost mezi hladinou vody v jímce sníženou čerpáním a vod. rovinou proloženou osou nejvyššího bodu výtlačn. potrubí</t>
  </si>
  <si>
    <t>12. náklady na přítomnost pohotovostní soupravy</t>
  </si>
  <si>
    <t>13. náklady na veškeré provozní hmoty a média</t>
  </si>
  <si>
    <t>14. Položka je uvažována, vč. všech souvisejících činností (např. přesuny hmot, plnění pytlů, dočerpávání pohonných hmot, manipulace s materiálem apod</t>
  </si>
  <si>
    <t>1,0</t>
  </si>
  <si>
    <t>-1142972042</t>
  </si>
  <si>
    <t xml:space="preserve">"rýha pro výpustné zařízení a koryto od výpusti"   3*1*38+23.5*1.8</t>
  </si>
  <si>
    <t xml:space="preserve">"rýha pro základy vtokového a výtokového objektu"   0.85*6.5*2+1.05*3.4*2</t>
  </si>
  <si>
    <t>-909096613</t>
  </si>
  <si>
    <t xml:space="preserve">"odvoz zeminy z výkopů do 100 m na deponii"   174,49</t>
  </si>
  <si>
    <t xml:space="preserve">"dovoz vhodné zeminy z výkopů do 100 m z deponie ke zpětnému zásypu"   20,85</t>
  </si>
  <si>
    <t xml:space="preserve">"odvoz přebytečné zeminy z deponie do 100 m k rekultivaci zemníku"   174,49-20,85</t>
  </si>
  <si>
    <t>1853527437</t>
  </si>
  <si>
    <t xml:space="preserve">"naložení vhodné zeminy z výkopů ke zpětnému zásypu na deponii"   20,85</t>
  </si>
  <si>
    <t xml:space="preserve">"naložení přebytečné zeminy na deponii k rekultivaci zemníku"   174,49-20,85</t>
  </si>
  <si>
    <t>-504734838</t>
  </si>
  <si>
    <t xml:space="preserve">"zpětný zásyp vytěženou zeminou kolem objektů výpustného zařízení"  0.75*(6.5+6.5+2+2+3.4+3.4+2+2)</t>
  </si>
  <si>
    <t>-1210053257</t>
  </si>
  <si>
    <t xml:space="preserve">"základová spára"   3,0*39,0</t>
  </si>
  <si>
    <t>Svislé a kompletní konstrukce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</si>
  <si>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</si>
  <si>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</si>
  <si>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1909158678</t>
  </si>
  <si>
    <t>https://podminky.urs.cz/item/CS_URS_2022_01/321321116</t>
  </si>
  <si>
    <t>beton C30/37, XC4, XF3, S3</t>
  </si>
  <si>
    <t xml:space="preserve">"vtokový objekt"   6.3*1.8*0.35+2*1.3*5.8*0.4+1*0.4*2.2+2*0.35*0.4*1.5+1*0.3*5</t>
  </si>
  <si>
    <t xml:space="preserve">"základová deska potrubí"   (29.2-0.8)*1.55*0.2</t>
  </si>
  <si>
    <t xml:space="preserve">"obetonování potrubí"   1.0*(29.2-0.8)</t>
  </si>
  <si>
    <t xml:space="preserve">"výtokový objekt"   1.95*2.8*0.4*2+1.8*0.75*0.4+1*0.4*1+2.27*0.4*1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</si>
  <si>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</si>
  <si>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</si>
  <si>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-1916140805</t>
  </si>
  <si>
    <t>https://podminky.urs.cz/item/CS_URS_2022_01/321351010</t>
  </si>
  <si>
    <t>systémové bednění</t>
  </si>
  <si>
    <t xml:space="preserve">"vtokový objekt"   (6.3+6.3+1.8+1.8)*0.35+2*(1.3*5.8)+2.2*1.8+1*2.2+2*5.4*1.3*2+1.5*0.7*2</t>
  </si>
  <si>
    <t xml:space="preserve">"základová deska a obetonávka potrubí"   28.4*2*0.2+28.4*2*1.2</t>
  </si>
  <si>
    <t xml:space="preserve">"výtokový objekt"   1.95*2.8*2+0.75*0.4*2+1.8*2.27+1+2.27+1*1+1.62*1+2*1.95*2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</si>
  <si>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</si>
  <si>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</si>
  <si>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114969336</t>
  </si>
  <si>
    <t>https://podminky.urs.cz/item/CS_URS_2022_01/321352010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</si>
  <si>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</si>
  <si>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</si>
  <si>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-1488069790</t>
  </si>
  <si>
    <t>https://podminky.urs.cz/item/CS_URS_2022_01/321366111</t>
  </si>
  <si>
    <t>výztuž betonářská roxor do 12 mm vč. vázacího drátu 4 mm - viz. příloha D.7, tabulka výztuže</t>
  </si>
  <si>
    <t xml:space="preserve">"výztuž objektů výpustného zařízení"   0,166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</si>
  <si>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</si>
  <si>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</si>
  <si>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-752297524</t>
  </si>
  <si>
    <t>https://podminky.urs.cz/item/CS_URS_2022_01/321368211</t>
  </si>
  <si>
    <t>výztuž ze sítí KARI 8/8/150 - viz. příloha D.7, tabulka výztuže</t>
  </si>
  <si>
    <t xml:space="preserve">"výztuž objektů výpustného zařízení, přístupového schodiště, podklad. betonu pod dlažbou z LK a těsnícího betonového zámku"   2,45</t>
  </si>
  <si>
    <t>359901211</t>
  </si>
  <si>
    <t>Monitoring stok (kamerový systém) jakékoli výšky nová kanalizace</t>
  </si>
  <si>
    <t>-1676887453</t>
  </si>
  <si>
    <t>https://podminky.urs.cz/item/CS_URS_2022_01/359901211</t>
  </si>
  <si>
    <t xml:space="preserve">"odtokové potrubí PE DN 800"   29,2</t>
  </si>
  <si>
    <t>430321616</t>
  </si>
  <si>
    <t>Schodišťové konstrukce z betonu železového (bez výztuže) stupně, schodnice, ramena, podesty s nosníky tř. C 30/37</t>
  </si>
  <si>
    <t>981608774</t>
  </si>
  <si>
    <t>https://podminky.urs.cz/item/CS_URS_2022_01/430321616</t>
  </si>
  <si>
    <t xml:space="preserve">"přístupové schodiště ke vtokovému objektu"   12.65*0.3*0.8</t>
  </si>
  <si>
    <t>433351131</t>
  </si>
  <si>
    <t>Bednění schodišťové konstrukce půdorysně přímočaré zřízení</t>
  </si>
  <si>
    <t>2132295348</t>
  </si>
  <si>
    <t>https://podminky.urs.cz/item/CS_URS_2022_01/433351131</t>
  </si>
  <si>
    <t xml:space="preserve">"přístupové schodiště ke vtokovému objektu"   12.65*0.4*2+28*0.15*0.8</t>
  </si>
  <si>
    <t>433351132</t>
  </si>
  <si>
    <t>Bednění schodišťové konstrukce půdorysně přímočaré odstranění</t>
  </si>
  <si>
    <t>-1818139439</t>
  </si>
  <si>
    <t>https://podminky.urs.cz/item/CS_URS_2022_01/433351132</t>
  </si>
  <si>
    <t>451313521</t>
  </si>
  <si>
    <t>Podkladní vrstva z betonu pod dlažbu se zvýšenými nároky na prostředí tl. přes 100 do 150 mm</t>
  </si>
  <si>
    <t>1865228709</t>
  </si>
  <si>
    <t>https://podminky.urs.cz/item/CS_URS_2022_01/451313521</t>
  </si>
  <si>
    <t xml:space="preserve">"zpevnění vývaru dlažbou z LK tl. 0,25 m do podkladního betonu tl. 0,15 m"   2,0*1,0</t>
  </si>
  <si>
    <t>452111141</t>
  </si>
  <si>
    <t>Osazení betonových dílců pražců pod potrubí v otevřeném výkopu, průřezové plochy přes 75000 mm2</t>
  </si>
  <si>
    <t>2140639503</t>
  </si>
  <si>
    <t>https://podminky.urs.cz/item/CS_URS_2022_01/452111141</t>
  </si>
  <si>
    <t xml:space="preserve">"betonové podkladky pod odtokové potrubí DN 800"   14,0</t>
  </si>
  <si>
    <t>59223734</t>
  </si>
  <si>
    <t>betonový podkladek pod trouby DN 600-800</t>
  </si>
  <si>
    <t>1809492998</t>
  </si>
  <si>
    <t xml:space="preserve">"betonové podkladky 800x150x150-100 pod odtokové potrubí DN 800"   14,0*1,01</t>
  </si>
  <si>
    <t>2059465441</t>
  </si>
  <si>
    <t xml:space="preserve">"podkladní beton tl. 0,1 m pod objekty výpustného zařízení"   6.5*2*0.1+3.4*0.6*2*0.1+1*0.6*0.1+1*1*0.1</t>
  </si>
  <si>
    <t>-1468563983</t>
  </si>
  <si>
    <t xml:space="preserve">"bednění podkladních betonů pod objekty výpustného zařízení"   (6.5+6.5+2+2)*0.1+(3.4+3.4+2+2+0.8+0.8+1.8+1.8)*0.1</t>
  </si>
  <si>
    <t>463212111</t>
  </si>
  <si>
    <t>Rovnanina z lomového kamene upraveného, tříděného jakékoliv tloušťky rovnaniny s vyklínováním spár a dutin úlomky kamene</t>
  </si>
  <si>
    <t>1505515073</t>
  </si>
  <si>
    <t>https://podminky.urs.cz/item/CS_URS_2022_01/463212111</t>
  </si>
  <si>
    <t xml:space="preserve">"rovnanina LK do 200 kg  tl. 0.3 m s proštěrkováním - opevnění koryta od výpusti"   0.3*2*23.5</t>
  </si>
  <si>
    <t>463212191</t>
  </si>
  <si>
    <t>Rovnanina z lomového kamene upraveného, tříděného Příplatek k cenám za vypracování líce</t>
  </si>
  <si>
    <t>1472829144</t>
  </si>
  <si>
    <t>https://podminky.urs.cz/item/CS_URS_2022_01/463212191</t>
  </si>
  <si>
    <t xml:space="preserve">"rovnanina LK do 200 kg  tl. 0.3 m - opevnění koryta od výpusti"   2*23.5</t>
  </si>
  <si>
    <t>465513127</t>
  </si>
  <si>
    <t>Dlažba z lomového kamene lomařsky upraveného na cementovou maltu, s vyspárováním cementovou maltou, tl. kamene 200 mm</t>
  </si>
  <si>
    <t>-1940396481</t>
  </si>
  <si>
    <t>https://podminky.urs.cz/item/CS_URS_2022_01/465513127</t>
  </si>
  <si>
    <t xml:space="preserve">"zpevnění vývaru dlažbou z LK tl. 0,2 m do podkladního betonu tl. 0,15 m"   2,0*1,0</t>
  </si>
  <si>
    <t>Úpravy povrchů, podlahy a osazování výplní</t>
  </si>
  <si>
    <t>612131131</t>
  </si>
  <si>
    <t>Jílový postřik nebo nátěr stěn nanášený ručně</t>
  </si>
  <si>
    <t>-1058582366</t>
  </si>
  <si>
    <t>https://podminky.urs.cz/item/CS_URS_2022_01/612131131</t>
  </si>
  <si>
    <t xml:space="preserve">"obetonávka potrubí"   70,0</t>
  </si>
  <si>
    <t>87148-R</t>
  </si>
  <si>
    <t>Montáž potrubí ze spirálovitě ovinutého polyetylenu DN 800, SN 8</t>
  </si>
  <si>
    <t>-274479225</t>
  </si>
  <si>
    <t>28613-R</t>
  </si>
  <si>
    <t>potrubí ze spirálovitě ovinutého polyetylenu DN 800, SN 8</t>
  </si>
  <si>
    <t>-1142898753</t>
  </si>
  <si>
    <t xml:space="preserve">"odtokové potrubí PE DN 800"   30,0*1,015</t>
  </si>
  <si>
    <t>934956123</t>
  </si>
  <si>
    <t>Přepadová a ochranná zařízení nádrží dřevěná hradítka (dluže požeráku) š.150 mm, bez nátěru, s potřebným kováním z dubového dřeva, tl. 40 mm</t>
  </si>
  <si>
    <t>-1054928698</t>
  </si>
  <si>
    <t>https://podminky.urs.cz/item/CS_URS_2022_01/934956123</t>
  </si>
  <si>
    <t xml:space="preserve">"vtokový objekt - dlužová stěna z dubových dluží"   0,15*0,38*7</t>
  </si>
  <si>
    <t>-195857760</t>
  </si>
  <si>
    <t xml:space="preserve">"dilatační spáry v místech spojů odtokového potrubí s vtokovým a výtokovým objektem"   0,96*3,14*2</t>
  </si>
  <si>
    <t>pracovní spáry</t>
  </si>
  <si>
    <t xml:space="preserve">"mezi základovou deskou a obetonávkou potrubí"   29,2</t>
  </si>
  <si>
    <t xml:space="preserve">"vtokový objekt"   6,3*2</t>
  </si>
  <si>
    <t>97011-R</t>
  </si>
  <si>
    <t>Dodávka a montáž vtokových česlí</t>
  </si>
  <si>
    <t>-1578986284</t>
  </si>
  <si>
    <t>dle specifikace v příloze D.7</t>
  </si>
  <si>
    <t xml:space="preserve">ocelové konstrukce nezalité do betonových konstrukcí budou žárově pozinkovány s minimální tloušťkou  120 µm</t>
  </si>
  <si>
    <t xml:space="preserve">"česlová stěna 2,2x1,08 m osazená do výklenku v ostění vtokového objektu"   1,0</t>
  </si>
  <si>
    <t>97012-R</t>
  </si>
  <si>
    <t>Dodávka a montáž škrtící clony</t>
  </si>
  <si>
    <t>-1898945562</t>
  </si>
  <si>
    <t xml:space="preserve">"škrtící clona tl.980x980x10 mm se škrtícím otvorem u dna 0,2 x 0,2 m kotvena na závitové tyče, na chemickou kotvu"   1,0</t>
  </si>
  <si>
    <t>-1213967495</t>
  </si>
  <si>
    <t>SO 04 - Bezpečnostní přeliv</t>
  </si>
  <si>
    <t>Výkaz výměr zpracován dle příloh č.: A+B, C.1, C.2, D.1, D.2, D.4, D.5, D.6 a D.8.</t>
  </si>
  <si>
    <t>0 - Bezpečnostní přeliv</t>
  </si>
  <si>
    <t>-1977079817</t>
  </si>
  <si>
    <t xml:space="preserve">"skrývka humózních zemin v ploše koryta od přelivu s přemístěním do 50 m"   500,0</t>
  </si>
  <si>
    <t>124253101</t>
  </si>
  <si>
    <t>Vykopávky pro koryta vodotečí strojně v hornině třídy těžitelnosti I skupiny 3 přes 100 do 1 000 m3</t>
  </si>
  <si>
    <t>-1067464810</t>
  </si>
  <si>
    <t>https://podminky.urs.cz/item/CS_URS_2022_01/124253101</t>
  </si>
  <si>
    <t xml:space="preserve">"bezpečnostní přeliv a koryto od bezpečnostního přelivu"   ((5+16,2)/2*1,04)*5+105*3,0</t>
  </si>
  <si>
    <t>132251101</t>
  </si>
  <si>
    <t>Hloubení nezapažených rýh šířky do 800 mm strojně s urovnáním dna do předepsaného profilu a spádu v hornině třídy těžitelnosti I skupiny 3 do 20 m3</t>
  </si>
  <si>
    <t>-1974558211</t>
  </si>
  <si>
    <t>https://podminky.urs.cz/item/CS_URS_2022_01/132251101</t>
  </si>
  <si>
    <t xml:space="preserve">"rýha pro práh přelivu"   18,2*0,6*1</t>
  </si>
  <si>
    <t>2003954125</t>
  </si>
  <si>
    <t xml:space="preserve">"přemístění skrývky humózních zemin v ploše koryta od přelivu do dalších 50 m k rekultivaci zemníku"   500,0*0,3</t>
  </si>
  <si>
    <t>266475673</t>
  </si>
  <si>
    <t xml:space="preserve">"odvoz zeminy z výkopů do 100 m k rekultivaci zemníku"   370,120+10,920</t>
  </si>
  <si>
    <t>-830685617</t>
  </si>
  <si>
    <t xml:space="preserve">"dno koryta od bezpečnostního přelivu"   2,0*105,0</t>
  </si>
  <si>
    <t>1444909032</t>
  </si>
  <si>
    <t xml:space="preserve">"svahy koryta od bezpečnostního přelivu"   2,5*105,0</t>
  </si>
  <si>
    <t>-1717597861</t>
  </si>
  <si>
    <t xml:space="preserve">"podkladní beton tl. 0,1 m pod prahem přelivu"   18,2*0,6*0,1</t>
  </si>
  <si>
    <t>452323171</t>
  </si>
  <si>
    <t>Podkladní a zajišťovací konstrukce z betonu železového v otevřeném výkopu bloky nebo pasy z betonu tř. C 30/37</t>
  </si>
  <si>
    <t>-164368925</t>
  </si>
  <si>
    <t>https://podminky.urs.cz/item/CS_URS_2022_01/452323171</t>
  </si>
  <si>
    <t xml:space="preserve">"betonový práh přelivu"   18,2*0,4*1,0</t>
  </si>
  <si>
    <t>1521477065</t>
  </si>
  <si>
    <t xml:space="preserve">"podkladní beton pod prahem přelivu"   (18,2+18,2+0,6+0,6)*0.1</t>
  </si>
  <si>
    <t>-1686020431</t>
  </si>
  <si>
    <t xml:space="preserve">"betonový práh přelivu"   18,2+18,2+0,4+0,4</t>
  </si>
  <si>
    <t>452368113</t>
  </si>
  <si>
    <t>Výztuž podkladních desek, bloků nebo pražců v otevřeném výkopu z betonářské oceli 10 505 (R) nebo BSt 500</t>
  </si>
  <si>
    <t>-986710693</t>
  </si>
  <si>
    <t>https://podminky.urs.cz/item/CS_URS_2022_01/452368113</t>
  </si>
  <si>
    <t xml:space="preserve">"betonový práh přelivu"   0,3974</t>
  </si>
  <si>
    <t>-965392881</t>
  </si>
  <si>
    <t xml:space="preserve">"rovnanina LK 80-200 kg  tl. 0.4 m s proštěrkováním - opevnění bezpečnostního přelivu a koryta od bezpečnostního přelivu"   (16,2*6+105*4,3)*0,4</t>
  </si>
  <si>
    <t>-26638620</t>
  </si>
  <si>
    <t xml:space="preserve">"rovnanina LK 80-200 kg  tl. 0.4 m s proštěrkováním - opevnění bezpečnostního přelivu a koryta od bezpečnostního přelivu"   16,2*6+105*4,3</t>
  </si>
  <si>
    <t>31688634</t>
  </si>
  <si>
    <t>VON - Vedlejší a ostatní náklady</t>
  </si>
  <si>
    <t>0 - Vedlejší a ostatní náklady</t>
  </si>
  <si>
    <t>R 01</t>
  </si>
  <si>
    <t>Zajištění a zabezpečení staveniště, zřízení a likvidace zařízení staveniště, včetně případných přípojek, přístupů, skládek, deponií, čištění vozidel apod.</t>
  </si>
  <si>
    <t>kpl</t>
  </si>
  <si>
    <t>1024</t>
  </si>
  <si>
    <t>236012185</t>
  </si>
  <si>
    <t xml:space="preserve">včetně nákladů na likvidaci odpadů vzniklých na stavbě </t>
  </si>
  <si>
    <t>R 02</t>
  </si>
  <si>
    <t>Zajištění smluvních podmínek vyplývajících ze smlouvy o úplatném uložení sedimentů, zřízení zemníku, zřízení zařízení staveniště a přístupu ke stavbě</t>
  </si>
  <si>
    <t>-354503505</t>
  </si>
  <si>
    <t>zajištění podmínek vyplývajících z dohody o dočasném využití pozemku p.č. 2954 pro zřízení zařízení staveniště a přístupu ke stavbě:</t>
  </si>
  <si>
    <t>sazba dle dohody 7 Kč/m2 po dobu trvání stavby</t>
  </si>
  <si>
    <t>2254,0</t>
  </si>
  <si>
    <t>R 03</t>
  </si>
  <si>
    <t>Vytyčení stavby, hranic pozemků a provedení geodetických prací nutných k posouzení shody realizované stavby se schválenou projektovou dokumentací odborně způsobilou osobou v oboru zeměměřictví.</t>
  </si>
  <si>
    <t>-1672130013</t>
  </si>
  <si>
    <t>včetně zpracování GP pro potřeby vkladu stavby do KN</t>
  </si>
  <si>
    <t>R 04</t>
  </si>
  <si>
    <t>Protokolární předání stavbou dotčených pozemků a komunikací, vč. uvedení do původního stavu, zpět jejich vlastníkům</t>
  </si>
  <si>
    <t>-154846460</t>
  </si>
  <si>
    <t>R 05</t>
  </si>
  <si>
    <t>Zajištění čištění vozidel staveništění dopravy před vjezdem na veřejné komunikace, zajištění čištění (mytí) komunikace znečištěné staveništní dopravou.</t>
  </si>
  <si>
    <t>1346639749</t>
  </si>
  <si>
    <t>R 06</t>
  </si>
  <si>
    <t>Zajištění přítomnosti havarijních a sorpčních prostředků pro případ úniku ropných látek z vozidel staveništění dopravy behem realizace stavby (dle platných předpisů).</t>
  </si>
  <si>
    <t>-1253163689</t>
  </si>
  <si>
    <t>R 07</t>
  </si>
  <si>
    <t>Zpracování a předání dokumentace skutečného provedení stavby ( 3 paré + 1 v elektronické podobě) objednateli a zaměření skutečného provedení stavby - geodetická část dokumentace ( 3 paré + 1 v elektronické podobě) v rozsahu odpovídajícím příslušným právním předpisům. Pořízení fotodokumentace stavby.</t>
  </si>
  <si>
    <t>882653135</t>
  </si>
  <si>
    <t>dokumentace (3 paré + 1 v elektronické podobě)</t>
  </si>
  <si>
    <t>R 08</t>
  </si>
  <si>
    <t>Zajištění činnosti geologa a zajištění a provedení zkoušek, rozborů a atestů nutných pro řádné provádění a dokončení díla, uvedených v projektové dokumentaci včetně předání jejich výsledků objednateli, jakož i provedení následujících zkoušek a rozborů</t>
  </si>
  <si>
    <t>-672985408</t>
  </si>
  <si>
    <t>- kontrola základové spáry pro založení hráze</t>
  </si>
  <si>
    <t>- stanovení vhodnosti zemin pro násyp hráze</t>
  </si>
  <si>
    <t>- rozbory zeminy nutné k ověření podmínek pro provedení stavby</t>
  </si>
  <si>
    <t>- měření objemové hmotnosti násypu tělesa hráze</t>
  </si>
  <si>
    <t>- měření dosažené vlhkosti násypu tělesa hráze</t>
  </si>
  <si>
    <t>- koeficient nasycené hydraulické vodivosti</t>
  </si>
  <si>
    <t>R 09</t>
  </si>
  <si>
    <t>Zpracování návrhu manipulačního řádu odsouhlaseného správcem toku.</t>
  </si>
  <si>
    <t>1999733949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</si>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</sst>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251102" TargetMode="External" /><Relationship Id="rId2" Type="http://schemas.openxmlformats.org/officeDocument/2006/relationships/hyperlink" Target="https://podminky.urs.cz/item/CS_URS_2022_01/112101102" TargetMode="External" /><Relationship Id="rId3" Type="http://schemas.openxmlformats.org/officeDocument/2006/relationships/hyperlink" Target="https://podminky.urs.cz/item/CS_URS_2022_01/112155221" TargetMode="External" /><Relationship Id="rId4" Type="http://schemas.openxmlformats.org/officeDocument/2006/relationships/hyperlink" Target="https://podminky.urs.cz/item/CS_URS_2022_01/112155315" TargetMode="External" /><Relationship Id="rId5" Type="http://schemas.openxmlformats.org/officeDocument/2006/relationships/hyperlink" Target="https://podminky.urs.cz/item/CS_URS_2022_01/112251102" TargetMode="External" /><Relationship Id="rId6" Type="http://schemas.openxmlformats.org/officeDocument/2006/relationships/hyperlink" Target="https://podminky.urs.cz/item/CS_URS_2022_01/121151125" TargetMode="External" /><Relationship Id="rId7" Type="http://schemas.openxmlformats.org/officeDocument/2006/relationships/hyperlink" Target="https://podminky.urs.cz/item/CS_URS_2022_01/132251103" TargetMode="External" /><Relationship Id="rId8" Type="http://schemas.openxmlformats.org/officeDocument/2006/relationships/hyperlink" Target="https://podminky.urs.cz/item/CS_URS_2022_01/132251254" TargetMode="External" /><Relationship Id="rId9" Type="http://schemas.openxmlformats.org/officeDocument/2006/relationships/hyperlink" Target="https://podminky.urs.cz/item/CS_URS_2022_01/162201422" TargetMode="External" /><Relationship Id="rId10" Type="http://schemas.openxmlformats.org/officeDocument/2006/relationships/hyperlink" Target="https://podminky.urs.cz/item/CS_URS_2022_01/162251102" TargetMode="External" /><Relationship Id="rId11" Type="http://schemas.openxmlformats.org/officeDocument/2006/relationships/hyperlink" Target="https://podminky.urs.cz/item/CS_URS_2022_01/162351103" TargetMode="External" /><Relationship Id="rId12" Type="http://schemas.openxmlformats.org/officeDocument/2006/relationships/hyperlink" Target="https://podminky.urs.cz/item/CS_URS_2022_01/167151111" TargetMode="External" /><Relationship Id="rId13" Type="http://schemas.openxmlformats.org/officeDocument/2006/relationships/hyperlink" Target="https://podminky.urs.cz/item/CS_URS_2022_01/171103201" TargetMode="External" /><Relationship Id="rId14" Type="http://schemas.openxmlformats.org/officeDocument/2006/relationships/hyperlink" Target="https://podminky.urs.cz/item/CS_URS_2022_01/174151101" TargetMode="External" /><Relationship Id="rId15" Type="http://schemas.openxmlformats.org/officeDocument/2006/relationships/hyperlink" Target="https://podminky.urs.cz/item/CS_URS_2022_01/181351103" TargetMode="External" /><Relationship Id="rId16" Type="http://schemas.openxmlformats.org/officeDocument/2006/relationships/hyperlink" Target="https://podminky.urs.cz/item/CS_URS_2022_01/181411121" TargetMode="External" /><Relationship Id="rId17" Type="http://schemas.openxmlformats.org/officeDocument/2006/relationships/hyperlink" Target="https://podminky.urs.cz/item/CS_URS_2022_01/181451122" TargetMode="External" /><Relationship Id="rId18" Type="http://schemas.openxmlformats.org/officeDocument/2006/relationships/hyperlink" Target="https://podminky.urs.cz/item/CS_URS_2022_01/181951112" TargetMode="External" /><Relationship Id="rId19" Type="http://schemas.openxmlformats.org/officeDocument/2006/relationships/hyperlink" Target="https://podminky.urs.cz/item/CS_URS_2022_01/182251101" TargetMode="External" /><Relationship Id="rId20" Type="http://schemas.openxmlformats.org/officeDocument/2006/relationships/hyperlink" Target="https://podminky.urs.cz/item/CS_URS_2022_01/182351133" TargetMode="External" /><Relationship Id="rId21" Type="http://schemas.openxmlformats.org/officeDocument/2006/relationships/hyperlink" Target="https://podminky.urs.cz/item/CS_URS_2022_01/451573111" TargetMode="External" /><Relationship Id="rId22" Type="http://schemas.openxmlformats.org/officeDocument/2006/relationships/hyperlink" Target="https://podminky.urs.cz/item/CS_URS_2022_01/452311141" TargetMode="External" /><Relationship Id="rId23" Type="http://schemas.openxmlformats.org/officeDocument/2006/relationships/hyperlink" Target="https://podminky.urs.cz/item/CS_URS_2022_01/452323161" TargetMode="External" /><Relationship Id="rId24" Type="http://schemas.openxmlformats.org/officeDocument/2006/relationships/hyperlink" Target="https://podminky.urs.cz/item/CS_URS_2022_01/452351101" TargetMode="External" /><Relationship Id="rId25" Type="http://schemas.openxmlformats.org/officeDocument/2006/relationships/hyperlink" Target="https://podminky.urs.cz/item/CS_URS_2022_01/452353101" TargetMode="External" /><Relationship Id="rId26" Type="http://schemas.openxmlformats.org/officeDocument/2006/relationships/hyperlink" Target="https://podminky.urs.cz/item/CS_URS_2022_01/457572111" TargetMode="External" /><Relationship Id="rId27" Type="http://schemas.openxmlformats.org/officeDocument/2006/relationships/hyperlink" Target="https://podminky.urs.cz/item/CS_URS_2022_01/462511161" TargetMode="External" /><Relationship Id="rId28" Type="http://schemas.openxmlformats.org/officeDocument/2006/relationships/hyperlink" Target="https://podminky.urs.cz/item/CS_URS_2022_01/462511169" TargetMode="External" /><Relationship Id="rId29" Type="http://schemas.openxmlformats.org/officeDocument/2006/relationships/hyperlink" Target="https://podminky.urs.cz/item/CS_URS_2022_01/464531112" TargetMode="External" /><Relationship Id="rId30" Type="http://schemas.openxmlformats.org/officeDocument/2006/relationships/hyperlink" Target="https://podminky.urs.cz/item/CS_URS_2022_01/871263121" TargetMode="External" /><Relationship Id="rId31" Type="http://schemas.openxmlformats.org/officeDocument/2006/relationships/hyperlink" Target="https://podminky.urs.cz/item/CS_URS_2022_01/871275811" TargetMode="External" /><Relationship Id="rId32" Type="http://schemas.openxmlformats.org/officeDocument/2006/relationships/hyperlink" Target="https://podminky.urs.cz/item/CS_URS_2022_01/953334121" TargetMode="External" /><Relationship Id="rId33" Type="http://schemas.openxmlformats.org/officeDocument/2006/relationships/hyperlink" Target="https://podminky.urs.cz/item/CS_URS_2022_01/997013813" TargetMode="External" /><Relationship Id="rId34" Type="http://schemas.openxmlformats.org/officeDocument/2006/relationships/hyperlink" Target="https://podminky.urs.cz/item/CS_URS_2022_01/997221561" TargetMode="External" /><Relationship Id="rId35" Type="http://schemas.openxmlformats.org/officeDocument/2006/relationships/hyperlink" Target="https://podminky.urs.cz/item/CS_URS_2022_01/997221569" TargetMode="External" /><Relationship Id="rId36" Type="http://schemas.openxmlformats.org/officeDocument/2006/relationships/hyperlink" Target="https://podminky.urs.cz/item/CS_URS_2022_01/997221611" TargetMode="External" /><Relationship Id="rId37" Type="http://schemas.openxmlformats.org/officeDocument/2006/relationships/hyperlink" Target="https://podminky.urs.cz/item/CS_URS_2022_01/998332011" TargetMode="External" /><Relationship Id="rId3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251102" TargetMode="External" /><Relationship Id="rId2" Type="http://schemas.openxmlformats.org/officeDocument/2006/relationships/hyperlink" Target="https://podminky.urs.cz/item/CS_URS_2022_01/112101101" TargetMode="External" /><Relationship Id="rId3" Type="http://schemas.openxmlformats.org/officeDocument/2006/relationships/hyperlink" Target="https://podminky.urs.cz/item/CS_URS_2022_01/112155215" TargetMode="External" /><Relationship Id="rId4" Type="http://schemas.openxmlformats.org/officeDocument/2006/relationships/hyperlink" Target="https://podminky.urs.cz/item/CS_URS_2022_01/112155315" TargetMode="External" /><Relationship Id="rId5" Type="http://schemas.openxmlformats.org/officeDocument/2006/relationships/hyperlink" Target="https://podminky.urs.cz/item/CS_URS_2022_01/112251101" TargetMode="External" /><Relationship Id="rId6" Type="http://schemas.openxmlformats.org/officeDocument/2006/relationships/hyperlink" Target="https://podminky.urs.cz/item/CS_URS_2022_01/121151125" TargetMode="External" /><Relationship Id="rId7" Type="http://schemas.openxmlformats.org/officeDocument/2006/relationships/hyperlink" Target="https://podminky.urs.cz/item/CS_URS_2022_01/122251104" TargetMode="External" /><Relationship Id="rId8" Type="http://schemas.openxmlformats.org/officeDocument/2006/relationships/hyperlink" Target="https://podminky.urs.cz/item/CS_URS_2022_01/122251407" TargetMode="External" /><Relationship Id="rId9" Type="http://schemas.openxmlformats.org/officeDocument/2006/relationships/hyperlink" Target="https://podminky.urs.cz/item/CS_URS_2022_01/162201421" TargetMode="External" /><Relationship Id="rId10" Type="http://schemas.openxmlformats.org/officeDocument/2006/relationships/hyperlink" Target="https://podminky.urs.cz/item/CS_URS_2022_01/162251102" TargetMode="External" /><Relationship Id="rId11" Type="http://schemas.openxmlformats.org/officeDocument/2006/relationships/hyperlink" Target="https://podminky.urs.cz/item/CS_URS_2022_01/162351103" TargetMode="External" /><Relationship Id="rId12" Type="http://schemas.openxmlformats.org/officeDocument/2006/relationships/hyperlink" Target="https://podminky.urs.cz/item/CS_URS_2022_01/167151111" TargetMode="External" /><Relationship Id="rId13" Type="http://schemas.openxmlformats.org/officeDocument/2006/relationships/hyperlink" Target="https://podminky.urs.cz/item/CS_URS_2022_01/171151103" TargetMode="External" /><Relationship Id="rId14" Type="http://schemas.openxmlformats.org/officeDocument/2006/relationships/hyperlink" Target="https://podminky.urs.cz/item/CS_URS_2022_01/181351115" TargetMode="External" /><Relationship Id="rId15" Type="http://schemas.openxmlformats.org/officeDocument/2006/relationships/hyperlink" Target="https://podminky.urs.cz/item/CS_URS_2022_01/181451121" TargetMode="External" /><Relationship Id="rId16" Type="http://schemas.openxmlformats.org/officeDocument/2006/relationships/hyperlink" Target="https://podminky.urs.cz/item/CS_URS_2022_01/182151111" TargetMode="External" /><Relationship Id="rId17" Type="http://schemas.openxmlformats.org/officeDocument/2006/relationships/hyperlink" Target="https://podminky.urs.cz/item/CS_URS_2022_01/464531112" TargetMode="External" /><Relationship Id="rId18" Type="http://schemas.openxmlformats.org/officeDocument/2006/relationships/hyperlink" Target="https://podminky.urs.cz/item/CS_URS_2022_01/998331011" TargetMode="External" /><Relationship Id="rId1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2251254" TargetMode="External" /><Relationship Id="rId2" Type="http://schemas.openxmlformats.org/officeDocument/2006/relationships/hyperlink" Target="https://podminky.urs.cz/item/CS_URS_2022_01/162351103" TargetMode="External" /><Relationship Id="rId3" Type="http://schemas.openxmlformats.org/officeDocument/2006/relationships/hyperlink" Target="https://podminky.urs.cz/item/CS_URS_2022_01/167151111" TargetMode="External" /><Relationship Id="rId4" Type="http://schemas.openxmlformats.org/officeDocument/2006/relationships/hyperlink" Target="https://podminky.urs.cz/item/CS_URS_2022_01/174151101" TargetMode="External" /><Relationship Id="rId5" Type="http://schemas.openxmlformats.org/officeDocument/2006/relationships/hyperlink" Target="https://podminky.urs.cz/item/CS_URS_2022_01/181951112" TargetMode="External" /><Relationship Id="rId6" Type="http://schemas.openxmlformats.org/officeDocument/2006/relationships/hyperlink" Target="https://podminky.urs.cz/item/CS_URS_2022_01/321321116" TargetMode="External" /><Relationship Id="rId7" Type="http://schemas.openxmlformats.org/officeDocument/2006/relationships/hyperlink" Target="https://podminky.urs.cz/item/CS_URS_2022_01/321351010" TargetMode="External" /><Relationship Id="rId8" Type="http://schemas.openxmlformats.org/officeDocument/2006/relationships/hyperlink" Target="https://podminky.urs.cz/item/CS_URS_2022_01/321352010" TargetMode="External" /><Relationship Id="rId9" Type="http://schemas.openxmlformats.org/officeDocument/2006/relationships/hyperlink" Target="https://podminky.urs.cz/item/CS_URS_2022_01/321366111" TargetMode="External" /><Relationship Id="rId10" Type="http://schemas.openxmlformats.org/officeDocument/2006/relationships/hyperlink" Target="https://podminky.urs.cz/item/CS_URS_2022_01/321368211" TargetMode="External" /><Relationship Id="rId11" Type="http://schemas.openxmlformats.org/officeDocument/2006/relationships/hyperlink" Target="https://podminky.urs.cz/item/CS_URS_2022_01/359901211" TargetMode="External" /><Relationship Id="rId12" Type="http://schemas.openxmlformats.org/officeDocument/2006/relationships/hyperlink" Target="https://podminky.urs.cz/item/CS_URS_2022_01/430321616" TargetMode="External" /><Relationship Id="rId13" Type="http://schemas.openxmlformats.org/officeDocument/2006/relationships/hyperlink" Target="https://podminky.urs.cz/item/CS_URS_2022_01/433351131" TargetMode="External" /><Relationship Id="rId14" Type="http://schemas.openxmlformats.org/officeDocument/2006/relationships/hyperlink" Target="https://podminky.urs.cz/item/CS_URS_2022_01/433351132" TargetMode="External" /><Relationship Id="rId15" Type="http://schemas.openxmlformats.org/officeDocument/2006/relationships/hyperlink" Target="https://podminky.urs.cz/item/CS_URS_2022_01/451313521" TargetMode="External" /><Relationship Id="rId16" Type="http://schemas.openxmlformats.org/officeDocument/2006/relationships/hyperlink" Target="https://podminky.urs.cz/item/CS_URS_2022_01/452111141" TargetMode="External" /><Relationship Id="rId17" Type="http://schemas.openxmlformats.org/officeDocument/2006/relationships/hyperlink" Target="https://podminky.urs.cz/item/CS_URS_2022_01/452311141" TargetMode="External" /><Relationship Id="rId18" Type="http://schemas.openxmlformats.org/officeDocument/2006/relationships/hyperlink" Target="https://podminky.urs.cz/item/CS_URS_2022_01/452351101" TargetMode="External" /><Relationship Id="rId19" Type="http://schemas.openxmlformats.org/officeDocument/2006/relationships/hyperlink" Target="https://podminky.urs.cz/item/CS_URS_2022_01/463212111" TargetMode="External" /><Relationship Id="rId20" Type="http://schemas.openxmlformats.org/officeDocument/2006/relationships/hyperlink" Target="https://podminky.urs.cz/item/CS_URS_2022_01/463212191" TargetMode="External" /><Relationship Id="rId21" Type="http://schemas.openxmlformats.org/officeDocument/2006/relationships/hyperlink" Target="https://podminky.urs.cz/item/CS_URS_2022_01/465513127" TargetMode="External" /><Relationship Id="rId22" Type="http://schemas.openxmlformats.org/officeDocument/2006/relationships/hyperlink" Target="https://podminky.urs.cz/item/CS_URS_2022_01/612131131" TargetMode="External" /><Relationship Id="rId23" Type="http://schemas.openxmlformats.org/officeDocument/2006/relationships/hyperlink" Target="https://podminky.urs.cz/item/CS_URS_2022_01/934956123" TargetMode="External" /><Relationship Id="rId24" Type="http://schemas.openxmlformats.org/officeDocument/2006/relationships/hyperlink" Target="https://podminky.urs.cz/item/CS_URS_2022_01/953334121" TargetMode="External" /><Relationship Id="rId25" Type="http://schemas.openxmlformats.org/officeDocument/2006/relationships/hyperlink" Target="https://podminky.urs.cz/item/CS_URS_2022_01/998332011" TargetMode="External" /><Relationship Id="rId2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1151125" TargetMode="External" /><Relationship Id="rId2" Type="http://schemas.openxmlformats.org/officeDocument/2006/relationships/hyperlink" Target="https://podminky.urs.cz/item/CS_URS_2022_01/124253101" TargetMode="External" /><Relationship Id="rId3" Type="http://schemas.openxmlformats.org/officeDocument/2006/relationships/hyperlink" Target="https://podminky.urs.cz/item/CS_URS_2022_01/132251101" TargetMode="External" /><Relationship Id="rId4" Type="http://schemas.openxmlformats.org/officeDocument/2006/relationships/hyperlink" Target="https://podminky.urs.cz/item/CS_URS_2022_01/162251102" TargetMode="External" /><Relationship Id="rId5" Type="http://schemas.openxmlformats.org/officeDocument/2006/relationships/hyperlink" Target="https://podminky.urs.cz/item/CS_URS_2022_01/162351103" TargetMode="External" /><Relationship Id="rId6" Type="http://schemas.openxmlformats.org/officeDocument/2006/relationships/hyperlink" Target="https://podminky.urs.cz/item/CS_URS_2022_01/181951112" TargetMode="External" /><Relationship Id="rId7" Type="http://schemas.openxmlformats.org/officeDocument/2006/relationships/hyperlink" Target="https://podminky.urs.cz/item/CS_URS_2022_01/182151111" TargetMode="External" /><Relationship Id="rId8" Type="http://schemas.openxmlformats.org/officeDocument/2006/relationships/hyperlink" Target="https://podminky.urs.cz/item/CS_URS_2022_01/452311141" TargetMode="External" /><Relationship Id="rId9" Type="http://schemas.openxmlformats.org/officeDocument/2006/relationships/hyperlink" Target="https://podminky.urs.cz/item/CS_URS_2022_01/452323171" TargetMode="External" /><Relationship Id="rId10" Type="http://schemas.openxmlformats.org/officeDocument/2006/relationships/hyperlink" Target="https://podminky.urs.cz/item/CS_URS_2022_01/452351101" TargetMode="External" /><Relationship Id="rId11" Type="http://schemas.openxmlformats.org/officeDocument/2006/relationships/hyperlink" Target="https://podminky.urs.cz/item/CS_URS_2022_01/452353101" TargetMode="External" /><Relationship Id="rId12" Type="http://schemas.openxmlformats.org/officeDocument/2006/relationships/hyperlink" Target="https://podminky.urs.cz/item/CS_URS_2022_01/452368113" TargetMode="External" /><Relationship Id="rId13" Type="http://schemas.openxmlformats.org/officeDocument/2006/relationships/hyperlink" Target="https://podminky.urs.cz/item/CS_URS_2022_01/463212111" TargetMode="External" /><Relationship Id="rId14" Type="http://schemas.openxmlformats.org/officeDocument/2006/relationships/hyperlink" Target="https://podminky.urs.cz/item/CS_URS_2022_01/463212191" TargetMode="External" /><Relationship Id="rId15" Type="http://schemas.openxmlformats.org/officeDocument/2006/relationships/hyperlink" Target="https://podminky.urs.cz/item/CS_URS_2022_01/998332011" TargetMode="External" /><Relationship Id="rId1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18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22</v>
      </c>
      <c r="AO7" s="23"/>
      <c r="AP7" s="23"/>
      <c r="AQ7" s="23"/>
      <c r="AR7" s="21"/>
      <c r="BE7" s="32"/>
      <c r="BS7" s="18" t="s">
        <v>23</v>
      </c>
    </row>
    <row r="8" s="1" customFormat="1" ht="12" customHeight="1">
      <c r="B8" s="22"/>
      <c r="C8" s="23"/>
      <c r="D8" s="33" t="s">
        <v>24</v>
      </c>
      <c r="E8" s="23"/>
      <c r="F8" s="23"/>
      <c r="G8" s="23"/>
      <c r="H8" s="23"/>
      <c r="I8" s="23"/>
      <c r="J8" s="23"/>
      <c r="K8" s="28" t="s">
        <v>25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26</v>
      </c>
      <c r="AL8" s="23"/>
      <c r="AM8" s="23"/>
      <c r="AN8" s="34" t="s">
        <v>27</v>
      </c>
      <c r="AO8" s="23"/>
      <c r="AP8" s="23"/>
      <c r="AQ8" s="23"/>
      <c r="AR8" s="21"/>
      <c r="BE8" s="32"/>
      <c r="BS8" s="18" t="s">
        <v>28</v>
      </c>
    </row>
    <row r="9" s="1" customFormat="1" ht="29.28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29</v>
      </c>
      <c r="AL9" s="23"/>
      <c r="AM9" s="23"/>
      <c r="AN9" s="35" t="s">
        <v>30</v>
      </c>
      <c r="AO9" s="23"/>
      <c r="AP9" s="23"/>
      <c r="AQ9" s="23"/>
      <c r="AR9" s="21"/>
      <c r="BE9" s="32"/>
      <c r="BS9" s="18" t="s">
        <v>31</v>
      </c>
    </row>
    <row r="10" s="1" customFormat="1" ht="12" customHeight="1">
      <c r="B10" s="22"/>
      <c r="C10" s="23"/>
      <c r="D10" s="33" t="s">
        <v>32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33</v>
      </c>
      <c r="AL10" s="23"/>
      <c r="AM10" s="23"/>
      <c r="AN10" s="28" t="s">
        <v>34</v>
      </c>
      <c r="AO10" s="23"/>
      <c r="AP10" s="23"/>
      <c r="AQ10" s="23"/>
      <c r="AR10" s="21"/>
      <c r="BE10" s="32"/>
      <c r="BS10" s="18" t="s">
        <v>18</v>
      </c>
    </row>
    <row r="11" s="1" customFormat="1" ht="18.48" customHeight="1">
      <c r="B11" s="22"/>
      <c r="C11" s="23"/>
      <c r="D11" s="23"/>
      <c r="E11" s="28" t="s">
        <v>35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36</v>
      </c>
      <c r="AL11" s="23"/>
      <c r="AM11" s="23"/>
      <c r="AN11" s="28" t="s">
        <v>37</v>
      </c>
      <c r="AO11" s="23"/>
      <c r="AP11" s="23"/>
      <c r="AQ11" s="23"/>
      <c r="AR11" s="21"/>
      <c r="BE11" s="32"/>
      <c r="BS11" s="18" t="s">
        <v>18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18</v>
      </c>
    </row>
    <row r="13" s="1" customFormat="1" ht="12" customHeight="1">
      <c r="B13" s="22"/>
      <c r="C13" s="23"/>
      <c r="D13" s="33" t="s">
        <v>38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33</v>
      </c>
      <c r="AL13" s="23"/>
      <c r="AM13" s="23"/>
      <c r="AN13" s="36" t="s">
        <v>39</v>
      </c>
      <c r="AO13" s="23"/>
      <c r="AP13" s="23"/>
      <c r="AQ13" s="23"/>
      <c r="AR13" s="21"/>
      <c r="BE13" s="32"/>
      <c r="BS13" s="18" t="s">
        <v>18</v>
      </c>
    </row>
    <row r="14">
      <c r="B14" s="22"/>
      <c r="C14" s="23"/>
      <c r="D14" s="23"/>
      <c r="E14" s="36" t="s">
        <v>39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36</v>
      </c>
      <c r="AL14" s="23"/>
      <c r="AM14" s="23"/>
      <c r="AN14" s="36" t="s">
        <v>39</v>
      </c>
      <c r="AO14" s="23"/>
      <c r="AP14" s="23"/>
      <c r="AQ14" s="23"/>
      <c r="AR14" s="21"/>
      <c r="BE14" s="32"/>
      <c r="BS14" s="18" t="s">
        <v>18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40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33</v>
      </c>
      <c r="AL16" s="23"/>
      <c r="AM16" s="23"/>
      <c r="AN16" s="28" t="s">
        <v>41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42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36</v>
      </c>
      <c r="AL17" s="23"/>
      <c r="AM17" s="23"/>
      <c r="AN17" s="28" t="s">
        <v>37</v>
      </c>
      <c r="AO17" s="23"/>
      <c r="AP17" s="23"/>
      <c r="AQ17" s="23"/>
      <c r="AR17" s="21"/>
      <c r="BE17" s="32"/>
      <c r="BS17" s="18" t="s">
        <v>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33</v>
      </c>
      <c r="AL19" s="23"/>
      <c r="AM19" s="23"/>
      <c r="AN19" s="28" t="s">
        <v>37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36</v>
      </c>
      <c r="AL20" s="23"/>
      <c r="AM20" s="23"/>
      <c r="AN20" s="28" t="s">
        <v>37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50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51</v>
      </c>
      <c r="E29" s="49"/>
      <c r="F29" s="33" t="s">
        <v>52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53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55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58</v>
      </c>
      <c r="U35" s="56"/>
      <c r="V35" s="56"/>
      <c r="W35" s="56"/>
      <c r="X35" s="58" t="s">
        <v>59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60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01-2020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Retenční nádrž v k.ú. Malčice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24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Malčice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26</v>
      </c>
      <c r="AJ47" s="42"/>
      <c r="AK47" s="42"/>
      <c r="AL47" s="42"/>
      <c r="AM47" s="74" t="str">
        <f>IF(AN8= "","",AN8)</f>
        <v>25. 1. 2022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3" t="s">
        <v>32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Česká republika - Státní pozemkový úřad, Praha 3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40</v>
      </c>
      <c r="AJ49" s="42"/>
      <c r="AK49" s="42"/>
      <c r="AL49" s="42"/>
      <c r="AM49" s="75" t="str">
        <f>IF(E17="","",E17)</f>
        <v>Ing. Ondřej Čížek, Malovice 20, Netolice</v>
      </c>
      <c r="AN49" s="66"/>
      <c r="AO49" s="66"/>
      <c r="AP49" s="66"/>
      <c r="AQ49" s="42"/>
      <c r="AR49" s="46"/>
      <c r="AS49" s="76" t="s">
        <v>61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43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62</v>
      </c>
      <c r="D52" s="89"/>
      <c r="E52" s="89"/>
      <c r="F52" s="89"/>
      <c r="G52" s="89"/>
      <c r="H52" s="90"/>
      <c r="I52" s="91" t="s">
        <v>63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64</v>
      </c>
      <c r="AH52" s="89"/>
      <c r="AI52" s="89"/>
      <c r="AJ52" s="89"/>
      <c r="AK52" s="89"/>
      <c r="AL52" s="89"/>
      <c r="AM52" s="89"/>
      <c r="AN52" s="91" t="s">
        <v>65</v>
      </c>
      <c r="AO52" s="89"/>
      <c r="AP52" s="89"/>
      <c r="AQ52" s="93" t="s">
        <v>66</v>
      </c>
      <c r="AR52" s="46"/>
      <c r="AS52" s="94" t="s">
        <v>67</v>
      </c>
      <c r="AT52" s="95" t="s">
        <v>68</v>
      </c>
      <c r="AU52" s="95" t="s">
        <v>69</v>
      </c>
      <c r="AV52" s="95" t="s">
        <v>70</v>
      </c>
      <c r="AW52" s="95" t="s">
        <v>71</v>
      </c>
      <c r="AX52" s="95" t="s">
        <v>72</v>
      </c>
      <c r="AY52" s="95" t="s">
        <v>73</v>
      </c>
      <c r="AZ52" s="95" t="s">
        <v>74</v>
      </c>
      <c r="BA52" s="95" t="s">
        <v>75</v>
      </c>
      <c r="BB52" s="95" t="s">
        <v>76</v>
      </c>
      <c r="BC52" s="95" t="s">
        <v>77</v>
      </c>
      <c r="BD52" s="96" t="s">
        <v>78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ROUND(SUM(AG55:AG59),2)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37</v>
      </c>
      <c r="AR54" s="106"/>
      <c r="AS54" s="107">
        <f>ROUND(SUM(AS55:AS59),2)</f>
        <v>0</v>
      </c>
      <c r="AT54" s="108">
        <f>ROUND(SUM(AV54:AW54),2)</f>
        <v>0</v>
      </c>
      <c r="AU54" s="109">
        <f>ROUND(SUM(AU55:AU59),5)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ROUND(SUM(AZ55:AZ59),2)</f>
        <v>0</v>
      </c>
      <c r="BA54" s="108">
        <f>ROUND(SUM(BA55:BA59),2)</f>
        <v>0</v>
      </c>
      <c r="BB54" s="108">
        <f>ROUND(SUM(BB55:BB59),2)</f>
        <v>0</v>
      </c>
      <c r="BC54" s="108">
        <f>ROUND(SUM(BC55:BC59),2)</f>
        <v>0</v>
      </c>
      <c r="BD54" s="110">
        <f>ROUND(SUM(BD55:BD59),2)</f>
        <v>0</v>
      </c>
      <c r="BE54" s="6"/>
      <c r="BS54" s="111" t="s">
        <v>80</v>
      </c>
      <c r="BT54" s="111" t="s">
        <v>81</v>
      </c>
      <c r="BU54" s="112" t="s">
        <v>82</v>
      </c>
      <c r="BV54" s="111" t="s">
        <v>83</v>
      </c>
      <c r="BW54" s="111" t="s">
        <v>5</v>
      </c>
      <c r="BX54" s="111" t="s">
        <v>84</v>
      </c>
      <c r="CL54" s="111" t="s">
        <v>20</v>
      </c>
    </row>
    <row r="55" s="7" customFormat="1" ht="16.5" customHeight="1">
      <c r="A55" s="113" t="s">
        <v>85</v>
      </c>
      <c r="B55" s="114"/>
      <c r="C55" s="115"/>
      <c r="D55" s="116" t="s">
        <v>86</v>
      </c>
      <c r="E55" s="116"/>
      <c r="F55" s="116"/>
      <c r="G55" s="116"/>
      <c r="H55" s="116"/>
      <c r="I55" s="117"/>
      <c r="J55" s="116" t="s">
        <v>87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Hráz'!J30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88</v>
      </c>
      <c r="AR55" s="120"/>
      <c r="AS55" s="121">
        <v>0</v>
      </c>
      <c r="AT55" s="122">
        <f>ROUND(SUM(AV55:AW55),2)</f>
        <v>0</v>
      </c>
      <c r="AU55" s="123">
        <f>'SO 01 - Hráz'!P86</f>
        <v>0</v>
      </c>
      <c r="AV55" s="122">
        <f>'SO 01 - Hráz'!J33</f>
        <v>0</v>
      </c>
      <c r="AW55" s="122">
        <f>'SO 01 - Hráz'!J34</f>
        <v>0</v>
      </c>
      <c r="AX55" s="122">
        <f>'SO 01 - Hráz'!J35</f>
        <v>0</v>
      </c>
      <c r="AY55" s="122">
        <f>'SO 01 - Hráz'!J36</f>
        <v>0</v>
      </c>
      <c r="AZ55" s="122">
        <f>'SO 01 - Hráz'!F33</f>
        <v>0</v>
      </c>
      <c r="BA55" s="122">
        <f>'SO 01 - Hráz'!F34</f>
        <v>0</v>
      </c>
      <c r="BB55" s="122">
        <f>'SO 01 - Hráz'!F35</f>
        <v>0</v>
      </c>
      <c r="BC55" s="122">
        <f>'SO 01 - Hráz'!F36</f>
        <v>0</v>
      </c>
      <c r="BD55" s="124">
        <f>'SO 01 - Hráz'!F37</f>
        <v>0</v>
      </c>
      <c r="BE55" s="7"/>
      <c r="BT55" s="125" t="s">
        <v>23</v>
      </c>
      <c r="BV55" s="125" t="s">
        <v>83</v>
      </c>
      <c r="BW55" s="125" t="s">
        <v>89</v>
      </c>
      <c r="BX55" s="125" t="s">
        <v>5</v>
      </c>
      <c r="CL55" s="125" t="s">
        <v>20</v>
      </c>
      <c r="CM55" s="125" t="s">
        <v>90</v>
      </c>
    </row>
    <row r="56" s="7" customFormat="1" ht="16.5" customHeight="1">
      <c r="A56" s="113" t="s">
        <v>85</v>
      </c>
      <c r="B56" s="114"/>
      <c r="C56" s="115"/>
      <c r="D56" s="116" t="s">
        <v>91</v>
      </c>
      <c r="E56" s="116"/>
      <c r="F56" s="116"/>
      <c r="G56" s="116"/>
      <c r="H56" s="116"/>
      <c r="I56" s="117"/>
      <c r="J56" s="116" t="s">
        <v>92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02 - Zátopa 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88</v>
      </c>
      <c r="AR56" s="120"/>
      <c r="AS56" s="121">
        <v>0</v>
      </c>
      <c r="AT56" s="122">
        <f>ROUND(SUM(AV56:AW56),2)</f>
        <v>0</v>
      </c>
      <c r="AU56" s="123">
        <f>'SO 02 - Zátopa '!P83</f>
        <v>0</v>
      </c>
      <c r="AV56" s="122">
        <f>'SO 02 - Zátopa '!J33</f>
        <v>0</v>
      </c>
      <c r="AW56" s="122">
        <f>'SO 02 - Zátopa '!J34</f>
        <v>0</v>
      </c>
      <c r="AX56" s="122">
        <f>'SO 02 - Zátopa '!J35</f>
        <v>0</v>
      </c>
      <c r="AY56" s="122">
        <f>'SO 02 - Zátopa '!J36</f>
        <v>0</v>
      </c>
      <c r="AZ56" s="122">
        <f>'SO 02 - Zátopa '!F33</f>
        <v>0</v>
      </c>
      <c r="BA56" s="122">
        <f>'SO 02 - Zátopa '!F34</f>
        <v>0</v>
      </c>
      <c r="BB56" s="122">
        <f>'SO 02 - Zátopa '!F35</f>
        <v>0</v>
      </c>
      <c r="BC56" s="122">
        <f>'SO 02 - Zátopa '!F36</f>
        <v>0</v>
      </c>
      <c r="BD56" s="124">
        <f>'SO 02 - Zátopa '!F37</f>
        <v>0</v>
      </c>
      <c r="BE56" s="7"/>
      <c r="BT56" s="125" t="s">
        <v>23</v>
      </c>
      <c r="BV56" s="125" t="s">
        <v>83</v>
      </c>
      <c r="BW56" s="125" t="s">
        <v>93</v>
      </c>
      <c r="BX56" s="125" t="s">
        <v>5</v>
      </c>
      <c r="CL56" s="125" t="s">
        <v>20</v>
      </c>
      <c r="CM56" s="125" t="s">
        <v>90</v>
      </c>
    </row>
    <row r="57" s="7" customFormat="1" ht="16.5" customHeight="1">
      <c r="A57" s="113" t="s">
        <v>85</v>
      </c>
      <c r="B57" s="114"/>
      <c r="C57" s="115"/>
      <c r="D57" s="116" t="s">
        <v>94</v>
      </c>
      <c r="E57" s="116"/>
      <c r="F57" s="116"/>
      <c r="G57" s="116"/>
      <c r="H57" s="116"/>
      <c r="I57" s="117"/>
      <c r="J57" s="116" t="s">
        <v>95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03 - Výpustné zařízení'!J30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88</v>
      </c>
      <c r="AR57" s="120"/>
      <c r="AS57" s="121">
        <v>0</v>
      </c>
      <c r="AT57" s="122">
        <f>ROUND(SUM(AV57:AW57),2)</f>
        <v>0</v>
      </c>
      <c r="AU57" s="123">
        <f>'SO 03 - Výpustné zařízení'!P87</f>
        <v>0</v>
      </c>
      <c r="AV57" s="122">
        <f>'SO 03 - Výpustné zařízení'!J33</f>
        <v>0</v>
      </c>
      <c r="AW57" s="122">
        <f>'SO 03 - Výpustné zařízení'!J34</f>
        <v>0</v>
      </c>
      <c r="AX57" s="122">
        <f>'SO 03 - Výpustné zařízení'!J35</f>
        <v>0</v>
      </c>
      <c r="AY57" s="122">
        <f>'SO 03 - Výpustné zařízení'!J36</f>
        <v>0</v>
      </c>
      <c r="AZ57" s="122">
        <f>'SO 03 - Výpustné zařízení'!F33</f>
        <v>0</v>
      </c>
      <c r="BA57" s="122">
        <f>'SO 03 - Výpustné zařízení'!F34</f>
        <v>0</v>
      </c>
      <c r="BB57" s="122">
        <f>'SO 03 - Výpustné zařízení'!F35</f>
        <v>0</v>
      </c>
      <c r="BC57" s="122">
        <f>'SO 03 - Výpustné zařízení'!F36</f>
        <v>0</v>
      </c>
      <c r="BD57" s="124">
        <f>'SO 03 - Výpustné zařízení'!F37</f>
        <v>0</v>
      </c>
      <c r="BE57" s="7"/>
      <c r="BT57" s="125" t="s">
        <v>23</v>
      </c>
      <c r="BV57" s="125" t="s">
        <v>83</v>
      </c>
      <c r="BW57" s="125" t="s">
        <v>96</v>
      </c>
      <c r="BX57" s="125" t="s">
        <v>5</v>
      </c>
      <c r="CL57" s="125" t="s">
        <v>20</v>
      </c>
      <c r="CM57" s="125" t="s">
        <v>90</v>
      </c>
    </row>
    <row r="58" s="7" customFormat="1" ht="16.5" customHeight="1">
      <c r="A58" s="113" t="s">
        <v>85</v>
      </c>
      <c r="B58" s="114"/>
      <c r="C58" s="115"/>
      <c r="D58" s="116" t="s">
        <v>97</v>
      </c>
      <c r="E58" s="116"/>
      <c r="F58" s="116"/>
      <c r="G58" s="116"/>
      <c r="H58" s="116"/>
      <c r="I58" s="117"/>
      <c r="J58" s="116" t="s">
        <v>98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04 - Bezpečnostní přeliv'!J30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88</v>
      </c>
      <c r="AR58" s="120"/>
      <c r="AS58" s="121">
        <v>0</v>
      </c>
      <c r="AT58" s="122">
        <f>ROUND(SUM(AV58:AW58),2)</f>
        <v>0</v>
      </c>
      <c r="AU58" s="123">
        <f>'SO 04 - Bezpečnostní přeliv'!P83</f>
        <v>0</v>
      </c>
      <c r="AV58" s="122">
        <f>'SO 04 - Bezpečnostní přeliv'!J33</f>
        <v>0</v>
      </c>
      <c r="AW58" s="122">
        <f>'SO 04 - Bezpečnostní přeliv'!J34</f>
        <v>0</v>
      </c>
      <c r="AX58" s="122">
        <f>'SO 04 - Bezpečnostní přeliv'!J35</f>
        <v>0</v>
      </c>
      <c r="AY58" s="122">
        <f>'SO 04 - Bezpečnostní přeliv'!J36</f>
        <v>0</v>
      </c>
      <c r="AZ58" s="122">
        <f>'SO 04 - Bezpečnostní přeliv'!F33</f>
        <v>0</v>
      </c>
      <c r="BA58" s="122">
        <f>'SO 04 - Bezpečnostní přeliv'!F34</f>
        <v>0</v>
      </c>
      <c r="BB58" s="122">
        <f>'SO 04 - Bezpečnostní přeliv'!F35</f>
        <v>0</v>
      </c>
      <c r="BC58" s="122">
        <f>'SO 04 - Bezpečnostní přeliv'!F36</f>
        <v>0</v>
      </c>
      <c r="BD58" s="124">
        <f>'SO 04 - Bezpečnostní přeliv'!F37</f>
        <v>0</v>
      </c>
      <c r="BE58" s="7"/>
      <c r="BT58" s="125" t="s">
        <v>23</v>
      </c>
      <c r="BV58" s="125" t="s">
        <v>83</v>
      </c>
      <c r="BW58" s="125" t="s">
        <v>99</v>
      </c>
      <c r="BX58" s="125" t="s">
        <v>5</v>
      </c>
      <c r="CL58" s="125" t="s">
        <v>20</v>
      </c>
      <c r="CM58" s="125" t="s">
        <v>90</v>
      </c>
    </row>
    <row r="59" s="7" customFormat="1" ht="16.5" customHeight="1">
      <c r="A59" s="113" t="s">
        <v>85</v>
      </c>
      <c r="B59" s="114"/>
      <c r="C59" s="115"/>
      <c r="D59" s="116" t="s">
        <v>100</v>
      </c>
      <c r="E59" s="116"/>
      <c r="F59" s="116"/>
      <c r="G59" s="116"/>
      <c r="H59" s="116"/>
      <c r="I59" s="117"/>
      <c r="J59" s="116" t="s">
        <v>101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'VON - Vedlejší a ostatní 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100</v>
      </c>
      <c r="AR59" s="120"/>
      <c r="AS59" s="126">
        <v>0</v>
      </c>
      <c r="AT59" s="127">
        <f>ROUND(SUM(AV59:AW59),2)</f>
        <v>0</v>
      </c>
      <c r="AU59" s="128">
        <f>'VON - Vedlejší a ostatní ...'!P80</f>
        <v>0</v>
      </c>
      <c r="AV59" s="127">
        <f>'VON - Vedlejší a ostatní ...'!J33</f>
        <v>0</v>
      </c>
      <c r="AW59" s="127">
        <f>'VON - Vedlejší a ostatní ...'!J34</f>
        <v>0</v>
      </c>
      <c r="AX59" s="127">
        <f>'VON - Vedlejší a ostatní ...'!J35</f>
        <v>0</v>
      </c>
      <c r="AY59" s="127">
        <f>'VON - Vedlejší a ostatní ...'!J36</f>
        <v>0</v>
      </c>
      <c r="AZ59" s="127">
        <f>'VON - Vedlejší a ostatní ...'!F33</f>
        <v>0</v>
      </c>
      <c r="BA59" s="127">
        <f>'VON - Vedlejší a ostatní ...'!F34</f>
        <v>0</v>
      </c>
      <c r="BB59" s="127">
        <f>'VON - Vedlejší a ostatní ...'!F35</f>
        <v>0</v>
      </c>
      <c r="BC59" s="127">
        <f>'VON - Vedlejší a ostatní ...'!F36</f>
        <v>0</v>
      </c>
      <c r="BD59" s="129">
        <f>'VON - Vedlejší a ostatní ...'!F37</f>
        <v>0</v>
      </c>
      <c r="BE59" s="7"/>
      <c r="BT59" s="125" t="s">
        <v>23</v>
      </c>
      <c r="BV59" s="125" t="s">
        <v>83</v>
      </c>
      <c r="BW59" s="125" t="s">
        <v>102</v>
      </c>
      <c r="BX59" s="125" t="s">
        <v>5</v>
      </c>
      <c r="CL59" s="125" t="s">
        <v>37</v>
      </c>
      <c r="CM59" s="125" t="s">
        <v>90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pqbOwhMHCFtP3tbyTjnpUwH29EXgoXR4M+uP8zro9miE9RJ4zDhzW3rWpdwVkLd/UBMJPcV+lUZ0SNvzRPO2Kw==" hashValue="IGSrtnmLlHgGTv1YhLfO/p0WL78g66IiO9eQUE9mDWRyF+q2iFZVo906oPo5tpobNEeXCoQhRYTDc+0xrcuqAg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Hráz'!C2" display="/"/>
    <hyperlink ref="A56" location="'SO 02 - Zátopa '!C2" display="/"/>
    <hyperlink ref="A57" location="'SO 03 - Výpustné zařízení'!C2" display="/"/>
    <hyperlink ref="A58" location="'SO 04 - Bezpečnostní přeliv'!C2" display="/"/>
    <hyperlink ref="A59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90</v>
      </c>
    </row>
    <row r="4" s="1" customFormat="1" ht="24.96" customHeight="1">
      <c r="B4" s="21"/>
      <c r="D4" s="132" t="s">
        <v>103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Retenční nádrž v k.ú. Malčice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104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19</v>
      </c>
      <c r="E11" s="40"/>
      <c r="F11" s="138" t="s">
        <v>20</v>
      </c>
      <c r="G11" s="40"/>
      <c r="H11" s="40"/>
      <c r="I11" s="134" t="s">
        <v>21</v>
      </c>
      <c r="J11" s="138" t="s">
        <v>106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24</v>
      </c>
      <c r="E12" s="40"/>
      <c r="F12" s="138" t="s">
        <v>25</v>
      </c>
      <c r="G12" s="40"/>
      <c r="H12" s="40"/>
      <c r="I12" s="134" t="s">
        <v>26</v>
      </c>
      <c r="J12" s="139" t="str">
        <f>'Rekapitulace stavby'!AN8</f>
        <v>25. 1. 2022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40"/>
      <c r="E13" s="40"/>
      <c r="F13" s="40"/>
      <c r="G13" s="40"/>
      <c r="H13" s="40"/>
      <c r="I13" s="140" t="s">
        <v>29</v>
      </c>
      <c r="J13" s="141" t="s">
        <v>107</v>
      </c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32</v>
      </c>
      <c r="E14" s="40"/>
      <c r="F14" s="40"/>
      <c r="G14" s="40"/>
      <c r="H14" s="40"/>
      <c r="I14" s="134" t="s">
        <v>33</v>
      </c>
      <c r="J14" s="138" t="s">
        <v>34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35</v>
      </c>
      <c r="F15" s="40"/>
      <c r="G15" s="40"/>
      <c r="H15" s="40"/>
      <c r="I15" s="134" t="s">
        <v>36</v>
      </c>
      <c r="J15" s="138" t="s">
        <v>37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38</v>
      </c>
      <c r="E17" s="40"/>
      <c r="F17" s="40"/>
      <c r="G17" s="40"/>
      <c r="H17" s="40"/>
      <c r="I17" s="134" t="s">
        <v>33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36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40</v>
      </c>
      <c r="E20" s="40"/>
      <c r="F20" s="40"/>
      <c r="G20" s="40"/>
      <c r="H20" s="40"/>
      <c r="I20" s="134" t="s">
        <v>33</v>
      </c>
      <c r="J20" s="138" t="s">
        <v>41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42</v>
      </c>
      <c r="F21" s="40"/>
      <c r="G21" s="40"/>
      <c r="H21" s="40"/>
      <c r="I21" s="134" t="s">
        <v>36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33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44</v>
      </c>
      <c r="F24" s="40"/>
      <c r="G24" s="40"/>
      <c r="H24" s="40"/>
      <c r="I24" s="134" t="s">
        <v>36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2"/>
      <c r="B27" s="143"/>
      <c r="C27" s="142"/>
      <c r="D27" s="142"/>
      <c r="E27" s="144" t="s">
        <v>108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47</v>
      </c>
      <c r="E30" s="40"/>
      <c r="F30" s="40"/>
      <c r="G30" s="40"/>
      <c r="H30" s="40"/>
      <c r="I30" s="40"/>
      <c r="J30" s="148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49</v>
      </c>
      <c r="G32" s="40"/>
      <c r="H32" s="40"/>
      <c r="I32" s="149" t="s">
        <v>48</v>
      </c>
      <c r="J32" s="149" t="s">
        <v>50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51</v>
      </c>
      <c r="E33" s="134" t="s">
        <v>52</v>
      </c>
      <c r="F33" s="151">
        <f>ROUND((SUM(BE86:BE283)),  2)</f>
        <v>0</v>
      </c>
      <c r="G33" s="40"/>
      <c r="H33" s="40"/>
      <c r="I33" s="152">
        <v>0.20999999999999999</v>
      </c>
      <c r="J33" s="151">
        <f>ROUND(((SUM(BE86:BE283))*I33),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53</v>
      </c>
      <c r="F34" s="151">
        <f>ROUND((SUM(BF86:BF283)),  2)</f>
        <v>0</v>
      </c>
      <c r="G34" s="40"/>
      <c r="H34" s="40"/>
      <c r="I34" s="152">
        <v>0.14999999999999999</v>
      </c>
      <c r="J34" s="151">
        <f>ROUND(((SUM(BF86:BF283))*I34),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54</v>
      </c>
      <c r="F35" s="151">
        <f>ROUND((SUM(BG86:BG283)),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55</v>
      </c>
      <c r="F36" s="151">
        <f>ROUND((SUM(BH86:BH283)),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56</v>
      </c>
      <c r="F37" s="151">
        <f>ROUND((SUM(BI86:BI283)),  2)</f>
        <v>0</v>
      </c>
      <c r="G37" s="40"/>
      <c r="H37" s="40"/>
      <c r="I37" s="152">
        <v>0</v>
      </c>
      <c r="J37" s="151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57</v>
      </c>
      <c r="E39" s="155"/>
      <c r="F39" s="155"/>
      <c r="G39" s="156" t="s">
        <v>58</v>
      </c>
      <c r="H39" s="157" t="s">
        <v>59</v>
      </c>
      <c r="I39" s="155"/>
      <c r="J39" s="158">
        <f>SUM(J30:J37)</f>
        <v>0</v>
      </c>
      <c r="K39" s="159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Retenční nádrž v k.ú. Malčice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Hráz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24</v>
      </c>
      <c r="D52" s="42"/>
      <c r="E52" s="42"/>
      <c r="F52" s="28" t="str">
        <f>F12</f>
        <v>Malčice</v>
      </c>
      <c r="G52" s="42"/>
      <c r="H52" s="42"/>
      <c r="I52" s="33" t="s">
        <v>26</v>
      </c>
      <c r="J52" s="74" t="str">
        <f>IF(J12="","",J12)</f>
        <v>25. 1. 2022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32</v>
      </c>
      <c r="D54" s="42"/>
      <c r="E54" s="42"/>
      <c r="F54" s="28" t="str">
        <f>E15</f>
        <v>Česká republika - Státní pozemkový úřad, Praha 3</v>
      </c>
      <c r="G54" s="42"/>
      <c r="H54" s="42"/>
      <c r="I54" s="33" t="s">
        <v>40</v>
      </c>
      <c r="J54" s="38" t="str">
        <f>E21</f>
        <v>Ing. Ondřej Čížek, Malovice 20, Netolice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38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110</v>
      </c>
      <c r="D57" s="166"/>
      <c r="E57" s="166"/>
      <c r="F57" s="166"/>
      <c r="G57" s="166"/>
      <c r="H57" s="166"/>
      <c r="I57" s="166"/>
      <c r="J57" s="167" t="s">
        <v>111</v>
      </c>
      <c r="K57" s="166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79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112</v>
      </c>
    </row>
    <row r="60" s="9" customFormat="1" ht="24.96" customHeight="1">
      <c r="A60" s="9"/>
      <c r="B60" s="169"/>
      <c r="C60" s="170"/>
      <c r="D60" s="171" t="s">
        <v>113</v>
      </c>
      <c r="E60" s="172"/>
      <c r="F60" s="172"/>
      <c r="G60" s="172"/>
      <c r="H60" s="172"/>
      <c r="I60" s="172"/>
      <c r="J60" s="173">
        <f>J87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114</v>
      </c>
      <c r="E61" s="178"/>
      <c r="F61" s="178"/>
      <c r="G61" s="178"/>
      <c r="H61" s="178"/>
      <c r="I61" s="178"/>
      <c r="J61" s="179">
        <f>J88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115</v>
      </c>
      <c r="E62" s="178"/>
      <c r="F62" s="178"/>
      <c r="G62" s="178"/>
      <c r="H62" s="178"/>
      <c r="I62" s="178"/>
      <c r="J62" s="179">
        <f>J200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116</v>
      </c>
      <c r="E63" s="178"/>
      <c r="F63" s="178"/>
      <c r="G63" s="178"/>
      <c r="H63" s="178"/>
      <c r="I63" s="178"/>
      <c r="J63" s="179">
        <f>J242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117</v>
      </c>
      <c r="E64" s="178"/>
      <c r="F64" s="178"/>
      <c r="G64" s="178"/>
      <c r="H64" s="178"/>
      <c r="I64" s="178"/>
      <c r="J64" s="179">
        <f>J257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118</v>
      </c>
      <c r="E65" s="178"/>
      <c r="F65" s="178"/>
      <c r="G65" s="178"/>
      <c r="H65" s="178"/>
      <c r="I65" s="178"/>
      <c r="J65" s="179">
        <f>J262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119</v>
      </c>
      <c r="E66" s="178"/>
      <c r="F66" s="178"/>
      <c r="G66" s="178"/>
      <c r="H66" s="178"/>
      <c r="I66" s="178"/>
      <c r="J66" s="179">
        <f>J281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120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4" t="str">
        <f>E7</f>
        <v>Retenční nádrž v k.ú. Malčice</v>
      </c>
      <c r="F76" s="33"/>
      <c r="G76" s="33"/>
      <c r="H76" s="33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104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01 - Hráz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24</v>
      </c>
      <c r="D80" s="42"/>
      <c r="E80" s="42"/>
      <c r="F80" s="28" t="str">
        <f>F12</f>
        <v>Malčice</v>
      </c>
      <c r="G80" s="42"/>
      <c r="H80" s="42"/>
      <c r="I80" s="33" t="s">
        <v>26</v>
      </c>
      <c r="J80" s="74" t="str">
        <f>IF(J12="","",J12)</f>
        <v>25. 1. 2022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3" t="s">
        <v>32</v>
      </c>
      <c r="D82" s="42"/>
      <c r="E82" s="42"/>
      <c r="F82" s="28" t="str">
        <f>E15</f>
        <v>Česká republika - Státní pozemkový úřad, Praha 3</v>
      </c>
      <c r="G82" s="42"/>
      <c r="H82" s="42"/>
      <c r="I82" s="33" t="s">
        <v>40</v>
      </c>
      <c r="J82" s="38" t="str">
        <f>E21</f>
        <v>Ing. Ondřej Čížek, Malovice 20, Netolice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3" t="s">
        <v>38</v>
      </c>
      <c r="D83" s="42"/>
      <c r="E83" s="42"/>
      <c r="F83" s="28" t="str">
        <f>IF(E18="","",E18)</f>
        <v>Vyplň údaj</v>
      </c>
      <c r="G83" s="42"/>
      <c r="H83" s="42"/>
      <c r="I83" s="33" t="s">
        <v>43</v>
      </c>
      <c r="J83" s="38" t="str">
        <f>E24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1"/>
      <c r="B85" s="182"/>
      <c r="C85" s="183" t="s">
        <v>121</v>
      </c>
      <c r="D85" s="184" t="s">
        <v>66</v>
      </c>
      <c r="E85" s="184" t="s">
        <v>62</v>
      </c>
      <c r="F85" s="184" t="s">
        <v>63</v>
      </c>
      <c r="G85" s="184" t="s">
        <v>122</v>
      </c>
      <c r="H85" s="184" t="s">
        <v>123</v>
      </c>
      <c r="I85" s="184" t="s">
        <v>124</v>
      </c>
      <c r="J85" s="184" t="s">
        <v>111</v>
      </c>
      <c r="K85" s="185" t="s">
        <v>125</v>
      </c>
      <c r="L85" s="186"/>
      <c r="M85" s="94" t="s">
        <v>37</v>
      </c>
      <c r="N85" s="95" t="s">
        <v>51</v>
      </c>
      <c r="O85" s="95" t="s">
        <v>126</v>
      </c>
      <c r="P85" s="95" t="s">
        <v>127</v>
      </c>
      <c r="Q85" s="95" t="s">
        <v>128</v>
      </c>
      <c r="R85" s="95" t="s">
        <v>129</v>
      </c>
      <c r="S85" s="95" t="s">
        <v>130</v>
      </c>
      <c r="T85" s="96" t="s">
        <v>131</v>
      </c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</row>
    <row r="86" s="2" customFormat="1" ht="22.8" customHeight="1">
      <c r="A86" s="40"/>
      <c r="B86" s="41"/>
      <c r="C86" s="101" t="s">
        <v>132</v>
      </c>
      <c r="D86" s="42"/>
      <c r="E86" s="42"/>
      <c r="F86" s="42"/>
      <c r="G86" s="42"/>
      <c r="H86" s="42"/>
      <c r="I86" s="42"/>
      <c r="J86" s="187">
        <f>BK86</f>
        <v>0</v>
      </c>
      <c r="K86" s="42"/>
      <c r="L86" s="46"/>
      <c r="M86" s="97"/>
      <c r="N86" s="188"/>
      <c r="O86" s="98"/>
      <c r="P86" s="189">
        <f>P87</f>
        <v>0</v>
      </c>
      <c r="Q86" s="98"/>
      <c r="R86" s="189">
        <f>R87</f>
        <v>1537.9883919999998</v>
      </c>
      <c r="S86" s="98"/>
      <c r="T86" s="190">
        <f>T87</f>
        <v>0.47500000000000003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8" t="s">
        <v>80</v>
      </c>
      <c r="AU86" s="18" t="s">
        <v>112</v>
      </c>
      <c r="BK86" s="191">
        <f>BK87</f>
        <v>0</v>
      </c>
    </row>
    <row r="87" s="12" customFormat="1" ht="25.92" customHeight="1">
      <c r="A87" s="12"/>
      <c r="B87" s="192"/>
      <c r="C87" s="193"/>
      <c r="D87" s="194" t="s">
        <v>80</v>
      </c>
      <c r="E87" s="195" t="s">
        <v>81</v>
      </c>
      <c r="F87" s="195" t="s">
        <v>87</v>
      </c>
      <c r="G87" s="193"/>
      <c r="H87" s="193"/>
      <c r="I87" s="196"/>
      <c r="J87" s="197">
        <f>BK87</f>
        <v>0</v>
      </c>
      <c r="K87" s="193"/>
      <c r="L87" s="198"/>
      <c r="M87" s="199"/>
      <c r="N87" s="200"/>
      <c r="O87" s="200"/>
      <c r="P87" s="201">
        <f>P88+P200+P242+P257+P262+P281</f>
        <v>0</v>
      </c>
      <c r="Q87" s="200"/>
      <c r="R87" s="201">
        <f>R88+R200+R242+R257+R262+R281</f>
        <v>1537.9883919999998</v>
      </c>
      <c r="S87" s="200"/>
      <c r="T87" s="202">
        <f>T88+T200+T242+T257+T262+T281</f>
        <v>0.47500000000000003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23</v>
      </c>
      <c r="AT87" s="204" t="s">
        <v>80</v>
      </c>
      <c r="AU87" s="204" t="s">
        <v>81</v>
      </c>
      <c r="AY87" s="203" t="s">
        <v>133</v>
      </c>
      <c r="BK87" s="205">
        <f>BK88+BK200+BK242+BK257+BK262+BK281</f>
        <v>0</v>
      </c>
    </row>
    <row r="88" s="12" customFormat="1" ht="22.8" customHeight="1">
      <c r="A88" s="12"/>
      <c r="B88" s="192"/>
      <c r="C88" s="193"/>
      <c r="D88" s="194" t="s">
        <v>80</v>
      </c>
      <c r="E88" s="206" t="s">
        <v>23</v>
      </c>
      <c r="F88" s="206" t="s">
        <v>134</v>
      </c>
      <c r="G88" s="193"/>
      <c r="H88" s="193"/>
      <c r="I88" s="196"/>
      <c r="J88" s="207">
        <f>BK88</f>
        <v>0</v>
      </c>
      <c r="K88" s="193"/>
      <c r="L88" s="198"/>
      <c r="M88" s="199"/>
      <c r="N88" s="200"/>
      <c r="O88" s="200"/>
      <c r="P88" s="201">
        <f>SUM(P89:P199)</f>
        <v>0</v>
      </c>
      <c r="Q88" s="200"/>
      <c r="R88" s="201">
        <f>SUM(R89:R199)</f>
        <v>0.17399999999999999</v>
      </c>
      <c r="S88" s="200"/>
      <c r="T88" s="202">
        <f>SUM(T89:T199)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3" t="s">
        <v>23</v>
      </c>
      <c r="AT88" s="204" t="s">
        <v>80</v>
      </c>
      <c r="AU88" s="204" t="s">
        <v>23</v>
      </c>
      <c r="AY88" s="203" t="s">
        <v>133</v>
      </c>
      <c r="BK88" s="205">
        <f>SUM(BK89:BK199)</f>
        <v>0</v>
      </c>
    </row>
    <row r="89" s="2" customFormat="1" ht="24.15" customHeight="1">
      <c r="A89" s="40"/>
      <c r="B89" s="41"/>
      <c r="C89" s="208" t="s">
        <v>23</v>
      </c>
      <c r="D89" s="208" t="s">
        <v>135</v>
      </c>
      <c r="E89" s="209" t="s">
        <v>136</v>
      </c>
      <c r="F89" s="210" t="s">
        <v>137</v>
      </c>
      <c r="G89" s="211" t="s">
        <v>138</v>
      </c>
      <c r="H89" s="212">
        <v>300</v>
      </c>
      <c r="I89" s="213"/>
      <c r="J89" s="214">
        <f>ROUND(I89*H89,2)</f>
        <v>0</v>
      </c>
      <c r="K89" s="210" t="s">
        <v>139</v>
      </c>
      <c r="L89" s="46"/>
      <c r="M89" s="215" t="s">
        <v>37</v>
      </c>
      <c r="N89" s="216" t="s">
        <v>52</v>
      </c>
      <c r="O89" s="86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9" t="s">
        <v>140</v>
      </c>
      <c r="AT89" s="219" t="s">
        <v>135</v>
      </c>
      <c r="AU89" s="219" t="s">
        <v>90</v>
      </c>
      <c r="AY89" s="18" t="s">
        <v>133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8" t="s">
        <v>23</v>
      </c>
      <c r="BK89" s="220">
        <f>ROUND(I89*H89,2)</f>
        <v>0</v>
      </c>
      <c r="BL89" s="18" t="s">
        <v>140</v>
      </c>
      <c r="BM89" s="219" t="s">
        <v>141</v>
      </c>
    </row>
    <row r="90" s="2" customFormat="1">
      <c r="A90" s="40"/>
      <c r="B90" s="41"/>
      <c r="C90" s="42"/>
      <c r="D90" s="221" t="s">
        <v>142</v>
      </c>
      <c r="E90" s="42"/>
      <c r="F90" s="222" t="s">
        <v>143</v>
      </c>
      <c r="G90" s="42"/>
      <c r="H90" s="42"/>
      <c r="I90" s="223"/>
      <c r="J90" s="42"/>
      <c r="K90" s="42"/>
      <c r="L90" s="46"/>
      <c r="M90" s="224"/>
      <c r="N90" s="22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142</v>
      </c>
      <c r="AU90" s="18" t="s">
        <v>90</v>
      </c>
    </row>
    <row r="91" s="13" customFormat="1">
      <c r="A91" s="13"/>
      <c r="B91" s="226"/>
      <c r="C91" s="227"/>
      <c r="D91" s="228" t="s">
        <v>144</v>
      </c>
      <c r="E91" s="229" t="s">
        <v>37</v>
      </c>
      <c r="F91" s="230" t="s">
        <v>145</v>
      </c>
      <c r="G91" s="227"/>
      <c r="H91" s="229" t="s">
        <v>37</v>
      </c>
      <c r="I91" s="231"/>
      <c r="J91" s="227"/>
      <c r="K91" s="227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144</v>
      </c>
      <c r="AU91" s="236" t="s">
        <v>90</v>
      </c>
      <c r="AV91" s="13" t="s">
        <v>23</v>
      </c>
      <c r="AW91" s="13" t="s">
        <v>146</v>
      </c>
      <c r="AX91" s="13" t="s">
        <v>81</v>
      </c>
      <c r="AY91" s="236" t="s">
        <v>133</v>
      </c>
    </row>
    <row r="92" s="14" customFormat="1">
      <c r="A92" s="14"/>
      <c r="B92" s="237"/>
      <c r="C92" s="238"/>
      <c r="D92" s="228" t="s">
        <v>144</v>
      </c>
      <c r="E92" s="239" t="s">
        <v>37</v>
      </c>
      <c r="F92" s="240" t="s">
        <v>147</v>
      </c>
      <c r="G92" s="238"/>
      <c r="H92" s="241">
        <v>300</v>
      </c>
      <c r="I92" s="242"/>
      <c r="J92" s="238"/>
      <c r="K92" s="238"/>
      <c r="L92" s="243"/>
      <c r="M92" s="244"/>
      <c r="N92" s="245"/>
      <c r="O92" s="245"/>
      <c r="P92" s="245"/>
      <c r="Q92" s="245"/>
      <c r="R92" s="245"/>
      <c r="S92" s="245"/>
      <c r="T92" s="24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7" t="s">
        <v>144</v>
      </c>
      <c r="AU92" s="247" t="s">
        <v>90</v>
      </c>
      <c r="AV92" s="14" t="s">
        <v>90</v>
      </c>
      <c r="AW92" s="14" t="s">
        <v>146</v>
      </c>
      <c r="AX92" s="14" t="s">
        <v>81</v>
      </c>
      <c r="AY92" s="247" t="s">
        <v>133</v>
      </c>
    </row>
    <row r="93" s="15" customFormat="1">
      <c r="A93" s="15"/>
      <c r="B93" s="248"/>
      <c r="C93" s="249"/>
      <c r="D93" s="228" t="s">
        <v>144</v>
      </c>
      <c r="E93" s="250" t="s">
        <v>37</v>
      </c>
      <c r="F93" s="251" t="s">
        <v>148</v>
      </c>
      <c r="G93" s="249"/>
      <c r="H93" s="252">
        <v>300</v>
      </c>
      <c r="I93" s="253"/>
      <c r="J93" s="249"/>
      <c r="K93" s="249"/>
      <c r="L93" s="254"/>
      <c r="M93" s="255"/>
      <c r="N93" s="256"/>
      <c r="O93" s="256"/>
      <c r="P93" s="256"/>
      <c r="Q93" s="256"/>
      <c r="R93" s="256"/>
      <c r="S93" s="256"/>
      <c r="T93" s="257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8" t="s">
        <v>144</v>
      </c>
      <c r="AU93" s="258" t="s">
        <v>90</v>
      </c>
      <c r="AV93" s="15" t="s">
        <v>140</v>
      </c>
      <c r="AW93" s="15" t="s">
        <v>146</v>
      </c>
      <c r="AX93" s="15" t="s">
        <v>23</v>
      </c>
      <c r="AY93" s="258" t="s">
        <v>133</v>
      </c>
    </row>
    <row r="94" s="2" customFormat="1" ht="21.75" customHeight="1">
      <c r="A94" s="40"/>
      <c r="B94" s="41"/>
      <c r="C94" s="208" t="s">
        <v>90</v>
      </c>
      <c r="D94" s="208" t="s">
        <v>135</v>
      </c>
      <c r="E94" s="209" t="s">
        <v>149</v>
      </c>
      <c r="F94" s="210" t="s">
        <v>150</v>
      </c>
      <c r="G94" s="211" t="s">
        <v>151</v>
      </c>
      <c r="H94" s="212">
        <v>40</v>
      </c>
      <c r="I94" s="213"/>
      <c r="J94" s="214">
        <f>ROUND(I94*H94,2)</f>
        <v>0</v>
      </c>
      <c r="K94" s="210" t="s">
        <v>139</v>
      </c>
      <c r="L94" s="46"/>
      <c r="M94" s="215" t="s">
        <v>37</v>
      </c>
      <c r="N94" s="216" t="s">
        <v>52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140</v>
      </c>
      <c r="AT94" s="219" t="s">
        <v>135</v>
      </c>
      <c r="AU94" s="219" t="s">
        <v>90</v>
      </c>
      <c r="AY94" s="18" t="s">
        <v>133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8" t="s">
        <v>23</v>
      </c>
      <c r="BK94" s="220">
        <f>ROUND(I94*H94,2)</f>
        <v>0</v>
      </c>
      <c r="BL94" s="18" t="s">
        <v>140</v>
      </c>
      <c r="BM94" s="219" t="s">
        <v>152</v>
      </c>
    </row>
    <row r="95" s="2" customFormat="1">
      <c r="A95" s="40"/>
      <c r="B95" s="41"/>
      <c r="C95" s="42"/>
      <c r="D95" s="221" t="s">
        <v>142</v>
      </c>
      <c r="E95" s="42"/>
      <c r="F95" s="222" t="s">
        <v>153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142</v>
      </c>
      <c r="AU95" s="18" t="s">
        <v>90</v>
      </c>
    </row>
    <row r="96" s="13" customFormat="1">
      <c r="A96" s="13"/>
      <c r="B96" s="226"/>
      <c r="C96" s="227"/>
      <c r="D96" s="228" t="s">
        <v>144</v>
      </c>
      <c r="E96" s="229" t="s">
        <v>37</v>
      </c>
      <c r="F96" s="230" t="s">
        <v>154</v>
      </c>
      <c r="G96" s="227"/>
      <c r="H96" s="229" t="s">
        <v>37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144</v>
      </c>
      <c r="AU96" s="236" t="s">
        <v>90</v>
      </c>
      <c r="AV96" s="13" t="s">
        <v>23</v>
      </c>
      <c r="AW96" s="13" t="s">
        <v>146</v>
      </c>
      <c r="AX96" s="13" t="s">
        <v>81</v>
      </c>
      <c r="AY96" s="236" t="s">
        <v>133</v>
      </c>
    </row>
    <row r="97" s="14" customFormat="1">
      <c r="A97" s="14"/>
      <c r="B97" s="237"/>
      <c r="C97" s="238"/>
      <c r="D97" s="228" t="s">
        <v>144</v>
      </c>
      <c r="E97" s="239" t="s">
        <v>37</v>
      </c>
      <c r="F97" s="240" t="s">
        <v>155</v>
      </c>
      <c r="G97" s="238"/>
      <c r="H97" s="241">
        <v>40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144</v>
      </c>
      <c r="AU97" s="247" t="s">
        <v>90</v>
      </c>
      <c r="AV97" s="14" t="s">
        <v>90</v>
      </c>
      <c r="AW97" s="14" t="s">
        <v>146</v>
      </c>
      <c r="AX97" s="14" t="s">
        <v>81</v>
      </c>
      <c r="AY97" s="247" t="s">
        <v>133</v>
      </c>
    </row>
    <row r="98" s="15" customFormat="1">
      <c r="A98" s="15"/>
      <c r="B98" s="248"/>
      <c r="C98" s="249"/>
      <c r="D98" s="228" t="s">
        <v>144</v>
      </c>
      <c r="E98" s="250" t="s">
        <v>37</v>
      </c>
      <c r="F98" s="251" t="s">
        <v>148</v>
      </c>
      <c r="G98" s="249"/>
      <c r="H98" s="252">
        <v>40</v>
      </c>
      <c r="I98" s="253"/>
      <c r="J98" s="249"/>
      <c r="K98" s="249"/>
      <c r="L98" s="254"/>
      <c r="M98" s="255"/>
      <c r="N98" s="256"/>
      <c r="O98" s="256"/>
      <c r="P98" s="256"/>
      <c r="Q98" s="256"/>
      <c r="R98" s="256"/>
      <c r="S98" s="256"/>
      <c r="T98" s="257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8" t="s">
        <v>144</v>
      </c>
      <c r="AU98" s="258" t="s">
        <v>90</v>
      </c>
      <c r="AV98" s="15" t="s">
        <v>140</v>
      </c>
      <c r="AW98" s="15" t="s">
        <v>146</v>
      </c>
      <c r="AX98" s="15" t="s">
        <v>23</v>
      </c>
      <c r="AY98" s="258" t="s">
        <v>133</v>
      </c>
    </row>
    <row r="99" s="2" customFormat="1" ht="24.15" customHeight="1">
      <c r="A99" s="40"/>
      <c r="B99" s="41"/>
      <c r="C99" s="208" t="s">
        <v>156</v>
      </c>
      <c r="D99" s="208" t="s">
        <v>135</v>
      </c>
      <c r="E99" s="209" t="s">
        <v>157</v>
      </c>
      <c r="F99" s="210" t="s">
        <v>158</v>
      </c>
      <c r="G99" s="211" t="s">
        <v>151</v>
      </c>
      <c r="H99" s="212">
        <v>40</v>
      </c>
      <c r="I99" s="213"/>
      <c r="J99" s="214">
        <f>ROUND(I99*H99,2)</f>
        <v>0</v>
      </c>
      <c r="K99" s="210" t="s">
        <v>139</v>
      </c>
      <c r="L99" s="46"/>
      <c r="M99" s="215" t="s">
        <v>37</v>
      </c>
      <c r="N99" s="216" t="s">
        <v>52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140</v>
      </c>
      <c r="AT99" s="219" t="s">
        <v>135</v>
      </c>
      <c r="AU99" s="219" t="s">
        <v>90</v>
      </c>
      <c r="AY99" s="18" t="s">
        <v>133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8" t="s">
        <v>23</v>
      </c>
      <c r="BK99" s="220">
        <f>ROUND(I99*H99,2)</f>
        <v>0</v>
      </c>
      <c r="BL99" s="18" t="s">
        <v>140</v>
      </c>
      <c r="BM99" s="219" t="s">
        <v>159</v>
      </c>
    </row>
    <row r="100" s="2" customFormat="1">
      <c r="A100" s="40"/>
      <c r="B100" s="41"/>
      <c r="C100" s="42"/>
      <c r="D100" s="221" t="s">
        <v>142</v>
      </c>
      <c r="E100" s="42"/>
      <c r="F100" s="222" t="s">
        <v>160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142</v>
      </c>
      <c r="AU100" s="18" t="s">
        <v>90</v>
      </c>
    </row>
    <row r="101" s="14" customFormat="1">
      <c r="A101" s="14"/>
      <c r="B101" s="237"/>
      <c r="C101" s="238"/>
      <c r="D101" s="228" t="s">
        <v>144</v>
      </c>
      <c r="E101" s="239" t="s">
        <v>37</v>
      </c>
      <c r="F101" s="240" t="s">
        <v>161</v>
      </c>
      <c r="G101" s="238"/>
      <c r="H101" s="241">
        <v>40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144</v>
      </c>
      <c r="AU101" s="247" t="s">
        <v>90</v>
      </c>
      <c r="AV101" s="14" t="s">
        <v>90</v>
      </c>
      <c r="AW101" s="14" t="s">
        <v>146</v>
      </c>
      <c r="AX101" s="14" t="s">
        <v>81</v>
      </c>
      <c r="AY101" s="247" t="s">
        <v>133</v>
      </c>
    </row>
    <row r="102" s="15" customFormat="1">
      <c r="A102" s="15"/>
      <c r="B102" s="248"/>
      <c r="C102" s="249"/>
      <c r="D102" s="228" t="s">
        <v>144</v>
      </c>
      <c r="E102" s="250" t="s">
        <v>37</v>
      </c>
      <c r="F102" s="251" t="s">
        <v>148</v>
      </c>
      <c r="G102" s="249"/>
      <c r="H102" s="252">
        <v>40</v>
      </c>
      <c r="I102" s="253"/>
      <c r="J102" s="249"/>
      <c r="K102" s="249"/>
      <c r="L102" s="254"/>
      <c r="M102" s="255"/>
      <c r="N102" s="256"/>
      <c r="O102" s="256"/>
      <c r="P102" s="256"/>
      <c r="Q102" s="256"/>
      <c r="R102" s="256"/>
      <c r="S102" s="256"/>
      <c r="T102" s="257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8" t="s">
        <v>144</v>
      </c>
      <c r="AU102" s="258" t="s">
        <v>90</v>
      </c>
      <c r="AV102" s="15" t="s">
        <v>140</v>
      </c>
      <c r="AW102" s="15" t="s">
        <v>146</v>
      </c>
      <c r="AX102" s="15" t="s">
        <v>23</v>
      </c>
      <c r="AY102" s="258" t="s">
        <v>133</v>
      </c>
    </row>
    <row r="103" s="2" customFormat="1" ht="16.5" customHeight="1">
      <c r="A103" s="40"/>
      <c r="B103" s="41"/>
      <c r="C103" s="208" t="s">
        <v>140</v>
      </c>
      <c r="D103" s="208" t="s">
        <v>135</v>
      </c>
      <c r="E103" s="209" t="s">
        <v>162</v>
      </c>
      <c r="F103" s="210" t="s">
        <v>163</v>
      </c>
      <c r="G103" s="211" t="s">
        <v>138</v>
      </c>
      <c r="H103" s="212">
        <v>300</v>
      </c>
      <c r="I103" s="213"/>
      <c r="J103" s="214">
        <f>ROUND(I103*H103,2)</f>
        <v>0</v>
      </c>
      <c r="K103" s="210" t="s">
        <v>139</v>
      </c>
      <c r="L103" s="46"/>
      <c r="M103" s="215" t="s">
        <v>37</v>
      </c>
      <c r="N103" s="216" t="s">
        <v>52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140</v>
      </c>
      <c r="AT103" s="219" t="s">
        <v>135</v>
      </c>
      <c r="AU103" s="219" t="s">
        <v>90</v>
      </c>
      <c r="AY103" s="18" t="s">
        <v>133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8" t="s">
        <v>23</v>
      </c>
      <c r="BK103" s="220">
        <f>ROUND(I103*H103,2)</f>
        <v>0</v>
      </c>
      <c r="BL103" s="18" t="s">
        <v>140</v>
      </c>
      <c r="BM103" s="219" t="s">
        <v>164</v>
      </c>
    </row>
    <row r="104" s="2" customFormat="1">
      <c r="A104" s="40"/>
      <c r="B104" s="41"/>
      <c r="C104" s="42"/>
      <c r="D104" s="221" t="s">
        <v>142</v>
      </c>
      <c r="E104" s="42"/>
      <c r="F104" s="222" t="s">
        <v>165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142</v>
      </c>
      <c r="AU104" s="18" t="s">
        <v>90</v>
      </c>
    </row>
    <row r="105" s="14" customFormat="1">
      <c r="A105" s="14"/>
      <c r="B105" s="237"/>
      <c r="C105" s="238"/>
      <c r="D105" s="228" t="s">
        <v>144</v>
      </c>
      <c r="E105" s="239" t="s">
        <v>37</v>
      </c>
      <c r="F105" s="240" t="s">
        <v>166</v>
      </c>
      <c r="G105" s="238"/>
      <c r="H105" s="241">
        <v>300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144</v>
      </c>
      <c r="AU105" s="247" t="s">
        <v>90</v>
      </c>
      <c r="AV105" s="14" t="s">
        <v>90</v>
      </c>
      <c r="AW105" s="14" t="s">
        <v>146</v>
      </c>
      <c r="AX105" s="14" t="s">
        <v>81</v>
      </c>
      <c r="AY105" s="247" t="s">
        <v>133</v>
      </c>
    </row>
    <row r="106" s="15" customFormat="1">
      <c r="A106" s="15"/>
      <c r="B106" s="248"/>
      <c r="C106" s="249"/>
      <c r="D106" s="228" t="s">
        <v>144</v>
      </c>
      <c r="E106" s="250" t="s">
        <v>37</v>
      </c>
      <c r="F106" s="251" t="s">
        <v>148</v>
      </c>
      <c r="G106" s="249"/>
      <c r="H106" s="252">
        <v>300</v>
      </c>
      <c r="I106" s="253"/>
      <c r="J106" s="249"/>
      <c r="K106" s="249"/>
      <c r="L106" s="254"/>
      <c r="M106" s="255"/>
      <c r="N106" s="256"/>
      <c r="O106" s="256"/>
      <c r="P106" s="256"/>
      <c r="Q106" s="256"/>
      <c r="R106" s="256"/>
      <c r="S106" s="256"/>
      <c r="T106" s="257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8" t="s">
        <v>144</v>
      </c>
      <c r="AU106" s="258" t="s">
        <v>90</v>
      </c>
      <c r="AV106" s="15" t="s">
        <v>140</v>
      </c>
      <c r="AW106" s="15" t="s">
        <v>146</v>
      </c>
      <c r="AX106" s="15" t="s">
        <v>23</v>
      </c>
      <c r="AY106" s="258" t="s">
        <v>133</v>
      </c>
    </row>
    <row r="107" s="2" customFormat="1" ht="21.75" customHeight="1">
      <c r="A107" s="40"/>
      <c r="B107" s="41"/>
      <c r="C107" s="208" t="s">
        <v>167</v>
      </c>
      <c r="D107" s="208" t="s">
        <v>135</v>
      </c>
      <c r="E107" s="209" t="s">
        <v>168</v>
      </c>
      <c r="F107" s="210" t="s">
        <v>169</v>
      </c>
      <c r="G107" s="211" t="s">
        <v>151</v>
      </c>
      <c r="H107" s="212">
        <v>40</v>
      </c>
      <c r="I107" s="213"/>
      <c r="J107" s="214">
        <f>ROUND(I107*H107,2)</f>
        <v>0</v>
      </c>
      <c r="K107" s="210" t="s">
        <v>139</v>
      </c>
      <c r="L107" s="46"/>
      <c r="M107" s="215" t="s">
        <v>37</v>
      </c>
      <c r="N107" s="216" t="s">
        <v>52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140</v>
      </c>
      <c r="AT107" s="219" t="s">
        <v>135</v>
      </c>
      <c r="AU107" s="219" t="s">
        <v>90</v>
      </c>
      <c r="AY107" s="18" t="s">
        <v>133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8" t="s">
        <v>23</v>
      </c>
      <c r="BK107" s="220">
        <f>ROUND(I107*H107,2)</f>
        <v>0</v>
      </c>
      <c r="BL107" s="18" t="s">
        <v>140</v>
      </c>
      <c r="BM107" s="219" t="s">
        <v>170</v>
      </c>
    </row>
    <row r="108" s="2" customFormat="1">
      <c r="A108" s="40"/>
      <c r="B108" s="41"/>
      <c r="C108" s="42"/>
      <c r="D108" s="221" t="s">
        <v>142</v>
      </c>
      <c r="E108" s="42"/>
      <c r="F108" s="222" t="s">
        <v>171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142</v>
      </c>
      <c r="AU108" s="18" t="s">
        <v>90</v>
      </c>
    </row>
    <row r="109" s="14" customFormat="1">
      <c r="A109" s="14"/>
      <c r="B109" s="237"/>
      <c r="C109" s="238"/>
      <c r="D109" s="228" t="s">
        <v>144</v>
      </c>
      <c r="E109" s="239" t="s">
        <v>37</v>
      </c>
      <c r="F109" s="240" t="s">
        <v>155</v>
      </c>
      <c r="G109" s="238"/>
      <c r="H109" s="241">
        <v>40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144</v>
      </c>
      <c r="AU109" s="247" t="s">
        <v>90</v>
      </c>
      <c r="AV109" s="14" t="s">
        <v>90</v>
      </c>
      <c r="AW109" s="14" t="s">
        <v>146</v>
      </c>
      <c r="AX109" s="14" t="s">
        <v>81</v>
      </c>
      <c r="AY109" s="247" t="s">
        <v>133</v>
      </c>
    </row>
    <row r="110" s="15" customFormat="1">
      <c r="A110" s="15"/>
      <c r="B110" s="248"/>
      <c r="C110" s="249"/>
      <c r="D110" s="228" t="s">
        <v>144</v>
      </c>
      <c r="E110" s="250" t="s">
        <v>37</v>
      </c>
      <c r="F110" s="251" t="s">
        <v>148</v>
      </c>
      <c r="G110" s="249"/>
      <c r="H110" s="252">
        <v>40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7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8" t="s">
        <v>144</v>
      </c>
      <c r="AU110" s="258" t="s">
        <v>90</v>
      </c>
      <c r="AV110" s="15" t="s">
        <v>140</v>
      </c>
      <c r="AW110" s="15" t="s">
        <v>146</v>
      </c>
      <c r="AX110" s="15" t="s">
        <v>23</v>
      </c>
      <c r="AY110" s="258" t="s">
        <v>133</v>
      </c>
    </row>
    <row r="111" s="2" customFormat="1" ht="16.5" customHeight="1">
      <c r="A111" s="40"/>
      <c r="B111" s="41"/>
      <c r="C111" s="208" t="s">
        <v>172</v>
      </c>
      <c r="D111" s="208" t="s">
        <v>135</v>
      </c>
      <c r="E111" s="209" t="s">
        <v>173</v>
      </c>
      <c r="F111" s="210" t="s">
        <v>174</v>
      </c>
      <c r="G111" s="211" t="s">
        <v>138</v>
      </c>
      <c r="H111" s="212">
        <v>3200</v>
      </c>
      <c r="I111" s="213"/>
      <c r="J111" s="214">
        <f>ROUND(I111*H111,2)</f>
        <v>0</v>
      </c>
      <c r="K111" s="210" t="s">
        <v>139</v>
      </c>
      <c r="L111" s="46"/>
      <c r="M111" s="215" t="s">
        <v>37</v>
      </c>
      <c r="N111" s="216" t="s">
        <v>52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140</v>
      </c>
      <c r="AT111" s="219" t="s">
        <v>135</v>
      </c>
      <c r="AU111" s="219" t="s">
        <v>90</v>
      </c>
      <c r="AY111" s="18" t="s">
        <v>133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8" t="s">
        <v>23</v>
      </c>
      <c r="BK111" s="220">
        <f>ROUND(I111*H111,2)</f>
        <v>0</v>
      </c>
      <c r="BL111" s="18" t="s">
        <v>140</v>
      </c>
      <c r="BM111" s="219" t="s">
        <v>175</v>
      </c>
    </row>
    <row r="112" s="2" customFormat="1">
      <c r="A112" s="40"/>
      <c r="B112" s="41"/>
      <c r="C112" s="42"/>
      <c r="D112" s="221" t="s">
        <v>142</v>
      </c>
      <c r="E112" s="42"/>
      <c r="F112" s="222" t="s">
        <v>176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142</v>
      </c>
      <c r="AU112" s="18" t="s">
        <v>90</v>
      </c>
    </row>
    <row r="113" s="13" customFormat="1">
      <c r="A113" s="13"/>
      <c r="B113" s="226"/>
      <c r="C113" s="227"/>
      <c r="D113" s="228" t="s">
        <v>144</v>
      </c>
      <c r="E113" s="229" t="s">
        <v>37</v>
      </c>
      <c r="F113" s="230" t="s">
        <v>145</v>
      </c>
      <c r="G113" s="227"/>
      <c r="H113" s="229" t="s">
        <v>37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144</v>
      </c>
      <c r="AU113" s="236" t="s">
        <v>90</v>
      </c>
      <c r="AV113" s="13" t="s">
        <v>23</v>
      </c>
      <c r="AW113" s="13" t="s">
        <v>146</v>
      </c>
      <c r="AX113" s="13" t="s">
        <v>81</v>
      </c>
      <c r="AY113" s="236" t="s">
        <v>133</v>
      </c>
    </row>
    <row r="114" s="14" customFormat="1">
      <c r="A114" s="14"/>
      <c r="B114" s="237"/>
      <c r="C114" s="238"/>
      <c r="D114" s="228" t="s">
        <v>144</v>
      </c>
      <c r="E114" s="239" t="s">
        <v>37</v>
      </c>
      <c r="F114" s="240" t="s">
        <v>177</v>
      </c>
      <c r="G114" s="238"/>
      <c r="H114" s="241">
        <v>3200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144</v>
      </c>
      <c r="AU114" s="247" t="s">
        <v>90</v>
      </c>
      <c r="AV114" s="14" t="s">
        <v>90</v>
      </c>
      <c r="AW114" s="14" t="s">
        <v>146</v>
      </c>
      <c r="AX114" s="14" t="s">
        <v>81</v>
      </c>
      <c r="AY114" s="247" t="s">
        <v>133</v>
      </c>
    </row>
    <row r="115" s="15" customFormat="1">
      <c r="A115" s="15"/>
      <c r="B115" s="248"/>
      <c r="C115" s="249"/>
      <c r="D115" s="228" t="s">
        <v>144</v>
      </c>
      <c r="E115" s="250" t="s">
        <v>37</v>
      </c>
      <c r="F115" s="251" t="s">
        <v>148</v>
      </c>
      <c r="G115" s="249"/>
      <c r="H115" s="252">
        <v>3200</v>
      </c>
      <c r="I115" s="253"/>
      <c r="J115" s="249"/>
      <c r="K115" s="249"/>
      <c r="L115" s="254"/>
      <c r="M115" s="255"/>
      <c r="N115" s="256"/>
      <c r="O115" s="256"/>
      <c r="P115" s="256"/>
      <c r="Q115" s="256"/>
      <c r="R115" s="256"/>
      <c r="S115" s="256"/>
      <c r="T115" s="257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8" t="s">
        <v>144</v>
      </c>
      <c r="AU115" s="258" t="s">
        <v>90</v>
      </c>
      <c r="AV115" s="15" t="s">
        <v>140</v>
      </c>
      <c r="AW115" s="15" t="s">
        <v>146</v>
      </c>
      <c r="AX115" s="15" t="s">
        <v>23</v>
      </c>
      <c r="AY115" s="258" t="s">
        <v>133</v>
      </c>
    </row>
    <row r="116" s="2" customFormat="1" ht="24.15" customHeight="1">
      <c r="A116" s="40"/>
      <c r="B116" s="41"/>
      <c r="C116" s="208" t="s">
        <v>178</v>
      </c>
      <c r="D116" s="208" t="s">
        <v>135</v>
      </c>
      <c r="E116" s="209" t="s">
        <v>179</v>
      </c>
      <c r="F116" s="210" t="s">
        <v>180</v>
      </c>
      <c r="G116" s="211" t="s">
        <v>181</v>
      </c>
      <c r="H116" s="212">
        <v>68.400000000000006</v>
      </c>
      <c r="I116" s="213"/>
      <c r="J116" s="214">
        <f>ROUND(I116*H116,2)</f>
        <v>0</v>
      </c>
      <c r="K116" s="210" t="s">
        <v>139</v>
      </c>
      <c r="L116" s="46"/>
      <c r="M116" s="215" t="s">
        <v>37</v>
      </c>
      <c r="N116" s="216" t="s">
        <v>52</v>
      </c>
      <c r="O116" s="86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140</v>
      </c>
      <c r="AT116" s="219" t="s">
        <v>135</v>
      </c>
      <c r="AU116" s="219" t="s">
        <v>90</v>
      </c>
      <c r="AY116" s="18" t="s">
        <v>133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8" t="s">
        <v>23</v>
      </c>
      <c r="BK116" s="220">
        <f>ROUND(I116*H116,2)</f>
        <v>0</v>
      </c>
      <c r="BL116" s="18" t="s">
        <v>140</v>
      </c>
      <c r="BM116" s="219" t="s">
        <v>182</v>
      </c>
    </row>
    <row r="117" s="2" customFormat="1">
      <c r="A117" s="40"/>
      <c r="B117" s="41"/>
      <c r="C117" s="42"/>
      <c r="D117" s="221" t="s">
        <v>142</v>
      </c>
      <c r="E117" s="42"/>
      <c r="F117" s="222" t="s">
        <v>183</v>
      </c>
      <c r="G117" s="42"/>
      <c r="H117" s="42"/>
      <c r="I117" s="223"/>
      <c r="J117" s="42"/>
      <c r="K117" s="42"/>
      <c r="L117" s="46"/>
      <c r="M117" s="224"/>
      <c r="N117" s="22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142</v>
      </c>
      <c r="AU117" s="18" t="s">
        <v>90</v>
      </c>
    </row>
    <row r="118" s="14" customFormat="1">
      <c r="A118" s="14"/>
      <c r="B118" s="237"/>
      <c r="C118" s="238"/>
      <c r="D118" s="228" t="s">
        <v>144</v>
      </c>
      <c r="E118" s="239" t="s">
        <v>37</v>
      </c>
      <c r="F118" s="240" t="s">
        <v>184</v>
      </c>
      <c r="G118" s="238"/>
      <c r="H118" s="241">
        <v>68.399999999999991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144</v>
      </c>
      <c r="AU118" s="247" t="s">
        <v>90</v>
      </c>
      <c r="AV118" s="14" t="s">
        <v>90</v>
      </c>
      <c r="AW118" s="14" t="s">
        <v>146</v>
      </c>
      <c r="AX118" s="14" t="s">
        <v>81</v>
      </c>
      <c r="AY118" s="247" t="s">
        <v>133</v>
      </c>
    </row>
    <row r="119" s="15" customFormat="1">
      <c r="A119" s="15"/>
      <c r="B119" s="248"/>
      <c r="C119" s="249"/>
      <c r="D119" s="228" t="s">
        <v>144</v>
      </c>
      <c r="E119" s="250" t="s">
        <v>37</v>
      </c>
      <c r="F119" s="251" t="s">
        <v>148</v>
      </c>
      <c r="G119" s="249"/>
      <c r="H119" s="252">
        <v>68.399999999999991</v>
      </c>
      <c r="I119" s="253"/>
      <c r="J119" s="249"/>
      <c r="K119" s="249"/>
      <c r="L119" s="254"/>
      <c r="M119" s="255"/>
      <c r="N119" s="256"/>
      <c r="O119" s="256"/>
      <c r="P119" s="256"/>
      <c r="Q119" s="256"/>
      <c r="R119" s="256"/>
      <c r="S119" s="256"/>
      <c r="T119" s="257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8" t="s">
        <v>144</v>
      </c>
      <c r="AU119" s="258" t="s">
        <v>90</v>
      </c>
      <c r="AV119" s="15" t="s">
        <v>140</v>
      </c>
      <c r="AW119" s="15" t="s">
        <v>146</v>
      </c>
      <c r="AX119" s="15" t="s">
        <v>23</v>
      </c>
      <c r="AY119" s="258" t="s">
        <v>133</v>
      </c>
    </row>
    <row r="120" s="2" customFormat="1" ht="24.15" customHeight="1">
      <c r="A120" s="40"/>
      <c r="B120" s="41"/>
      <c r="C120" s="208" t="s">
        <v>185</v>
      </c>
      <c r="D120" s="208" t="s">
        <v>135</v>
      </c>
      <c r="E120" s="209" t="s">
        <v>186</v>
      </c>
      <c r="F120" s="210" t="s">
        <v>187</v>
      </c>
      <c r="G120" s="211" t="s">
        <v>181</v>
      </c>
      <c r="H120" s="212">
        <v>323.42000000000002</v>
      </c>
      <c r="I120" s="213"/>
      <c r="J120" s="214">
        <f>ROUND(I120*H120,2)</f>
        <v>0</v>
      </c>
      <c r="K120" s="210" t="s">
        <v>139</v>
      </c>
      <c r="L120" s="46"/>
      <c r="M120" s="215" t="s">
        <v>37</v>
      </c>
      <c r="N120" s="216" t="s">
        <v>52</v>
      </c>
      <c r="O120" s="86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140</v>
      </c>
      <c r="AT120" s="219" t="s">
        <v>135</v>
      </c>
      <c r="AU120" s="219" t="s">
        <v>90</v>
      </c>
      <c r="AY120" s="18" t="s">
        <v>133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8" t="s">
        <v>23</v>
      </c>
      <c r="BK120" s="220">
        <f>ROUND(I120*H120,2)</f>
        <v>0</v>
      </c>
      <c r="BL120" s="18" t="s">
        <v>140</v>
      </c>
      <c r="BM120" s="219" t="s">
        <v>188</v>
      </c>
    </row>
    <row r="121" s="2" customFormat="1">
      <c r="A121" s="40"/>
      <c r="B121" s="41"/>
      <c r="C121" s="42"/>
      <c r="D121" s="221" t="s">
        <v>142</v>
      </c>
      <c r="E121" s="42"/>
      <c r="F121" s="222" t="s">
        <v>189</v>
      </c>
      <c r="G121" s="42"/>
      <c r="H121" s="42"/>
      <c r="I121" s="223"/>
      <c r="J121" s="42"/>
      <c r="K121" s="42"/>
      <c r="L121" s="46"/>
      <c r="M121" s="224"/>
      <c r="N121" s="22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142</v>
      </c>
      <c r="AU121" s="18" t="s">
        <v>90</v>
      </c>
    </row>
    <row r="122" s="14" customFormat="1">
      <c r="A122" s="14"/>
      <c r="B122" s="237"/>
      <c r="C122" s="238"/>
      <c r="D122" s="228" t="s">
        <v>144</v>
      </c>
      <c r="E122" s="239" t="s">
        <v>37</v>
      </c>
      <c r="F122" s="240" t="s">
        <v>190</v>
      </c>
      <c r="G122" s="238"/>
      <c r="H122" s="241">
        <v>323.42000000000002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144</v>
      </c>
      <c r="AU122" s="247" t="s">
        <v>90</v>
      </c>
      <c r="AV122" s="14" t="s">
        <v>90</v>
      </c>
      <c r="AW122" s="14" t="s">
        <v>146</v>
      </c>
      <c r="AX122" s="14" t="s">
        <v>81</v>
      </c>
      <c r="AY122" s="247" t="s">
        <v>133</v>
      </c>
    </row>
    <row r="123" s="15" customFormat="1">
      <c r="A123" s="15"/>
      <c r="B123" s="248"/>
      <c r="C123" s="249"/>
      <c r="D123" s="228" t="s">
        <v>144</v>
      </c>
      <c r="E123" s="250" t="s">
        <v>37</v>
      </c>
      <c r="F123" s="251" t="s">
        <v>148</v>
      </c>
      <c r="G123" s="249"/>
      <c r="H123" s="252">
        <v>323.42000000000002</v>
      </c>
      <c r="I123" s="253"/>
      <c r="J123" s="249"/>
      <c r="K123" s="249"/>
      <c r="L123" s="254"/>
      <c r="M123" s="255"/>
      <c r="N123" s="256"/>
      <c r="O123" s="256"/>
      <c r="P123" s="256"/>
      <c r="Q123" s="256"/>
      <c r="R123" s="256"/>
      <c r="S123" s="256"/>
      <c r="T123" s="257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8" t="s">
        <v>144</v>
      </c>
      <c r="AU123" s="258" t="s">
        <v>90</v>
      </c>
      <c r="AV123" s="15" t="s">
        <v>140</v>
      </c>
      <c r="AW123" s="15" t="s">
        <v>146</v>
      </c>
      <c r="AX123" s="15" t="s">
        <v>23</v>
      </c>
      <c r="AY123" s="258" t="s">
        <v>133</v>
      </c>
    </row>
    <row r="124" s="2" customFormat="1" ht="24.15" customHeight="1">
      <c r="A124" s="40"/>
      <c r="B124" s="41"/>
      <c r="C124" s="208" t="s">
        <v>191</v>
      </c>
      <c r="D124" s="208" t="s">
        <v>135</v>
      </c>
      <c r="E124" s="209" t="s">
        <v>192</v>
      </c>
      <c r="F124" s="210" t="s">
        <v>193</v>
      </c>
      <c r="G124" s="211" t="s">
        <v>151</v>
      </c>
      <c r="H124" s="212">
        <v>40</v>
      </c>
      <c r="I124" s="213"/>
      <c r="J124" s="214">
        <f>ROUND(I124*H124,2)</f>
        <v>0</v>
      </c>
      <c r="K124" s="210" t="s">
        <v>139</v>
      </c>
      <c r="L124" s="46"/>
      <c r="M124" s="215" t="s">
        <v>37</v>
      </c>
      <c r="N124" s="216" t="s">
        <v>52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140</v>
      </c>
      <c r="AT124" s="219" t="s">
        <v>135</v>
      </c>
      <c r="AU124" s="219" t="s">
        <v>90</v>
      </c>
      <c r="AY124" s="18" t="s">
        <v>133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8" t="s">
        <v>23</v>
      </c>
      <c r="BK124" s="220">
        <f>ROUND(I124*H124,2)</f>
        <v>0</v>
      </c>
      <c r="BL124" s="18" t="s">
        <v>140</v>
      </c>
      <c r="BM124" s="219" t="s">
        <v>194</v>
      </c>
    </row>
    <row r="125" s="2" customFormat="1">
      <c r="A125" s="40"/>
      <c r="B125" s="41"/>
      <c r="C125" s="42"/>
      <c r="D125" s="221" t="s">
        <v>142</v>
      </c>
      <c r="E125" s="42"/>
      <c r="F125" s="222" t="s">
        <v>195</v>
      </c>
      <c r="G125" s="42"/>
      <c r="H125" s="42"/>
      <c r="I125" s="223"/>
      <c r="J125" s="42"/>
      <c r="K125" s="42"/>
      <c r="L125" s="46"/>
      <c r="M125" s="224"/>
      <c r="N125" s="22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142</v>
      </c>
      <c r="AU125" s="18" t="s">
        <v>90</v>
      </c>
    </row>
    <row r="126" s="14" customFormat="1">
      <c r="A126" s="14"/>
      <c r="B126" s="237"/>
      <c r="C126" s="238"/>
      <c r="D126" s="228" t="s">
        <v>144</v>
      </c>
      <c r="E126" s="239" t="s">
        <v>37</v>
      </c>
      <c r="F126" s="240" t="s">
        <v>196</v>
      </c>
      <c r="G126" s="238"/>
      <c r="H126" s="241">
        <v>40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144</v>
      </c>
      <c r="AU126" s="247" t="s">
        <v>90</v>
      </c>
      <c r="AV126" s="14" t="s">
        <v>90</v>
      </c>
      <c r="AW126" s="14" t="s">
        <v>146</v>
      </c>
      <c r="AX126" s="14" t="s">
        <v>81</v>
      </c>
      <c r="AY126" s="247" t="s">
        <v>133</v>
      </c>
    </row>
    <row r="127" s="15" customFormat="1">
      <c r="A127" s="15"/>
      <c r="B127" s="248"/>
      <c r="C127" s="249"/>
      <c r="D127" s="228" t="s">
        <v>144</v>
      </c>
      <c r="E127" s="250" t="s">
        <v>37</v>
      </c>
      <c r="F127" s="251" t="s">
        <v>148</v>
      </c>
      <c r="G127" s="249"/>
      <c r="H127" s="252">
        <v>40</v>
      </c>
      <c r="I127" s="253"/>
      <c r="J127" s="249"/>
      <c r="K127" s="249"/>
      <c r="L127" s="254"/>
      <c r="M127" s="255"/>
      <c r="N127" s="256"/>
      <c r="O127" s="256"/>
      <c r="P127" s="256"/>
      <c r="Q127" s="256"/>
      <c r="R127" s="256"/>
      <c r="S127" s="256"/>
      <c r="T127" s="257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8" t="s">
        <v>144</v>
      </c>
      <c r="AU127" s="258" t="s">
        <v>90</v>
      </c>
      <c r="AV127" s="15" t="s">
        <v>140</v>
      </c>
      <c r="AW127" s="15" t="s">
        <v>146</v>
      </c>
      <c r="AX127" s="15" t="s">
        <v>23</v>
      </c>
      <c r="AY127" s="258" t="s">
        <v>133</v>
      </c>
    </row>
    <row r="128" s="2" customFormat="1" ht="37.8" customHeight="1">
      <c r="A128" s="40"/>
      <c r="B128" s="41"/>
      <c r="C128" s="208" t="s">
        <v>28</v>
      </c>
      <c r="D128" s="208" t="s">
        <v>135</v>
      </c>
      <c r="E128" s="209" t="s">
        <v>197</v>
      </c>
      <c r="F128" s="210" t="s">
        <v>198</v>
      </c>
      <c r="G128" s="211" t="s">
        <v>181</v>
      </c>
      <c r="H128" s="212">
        <v>1518.6669999999999</v>
      </c>
      <c r="I128" s="213"/>
      <c r="J128" s="214">
        <f>ROUND(I128*H128,2)</f>
        <v>0</v>
      </c>
      <c r="K128" s="210" t="s">
        <v>139</v>
      </c>
      <c r="L128" s="46"/>
      <c r="M128" s="215" t="s">
        <v>37</v>
      </c>
      <c r="N128" s="216" t="s">
        <v>52</v>
      </c>
      <c r="O128" s="86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9" t="s">
        <v>140</v>
      </c>
      <c r="AT128" s="219" t="s">
        <v>135</v>
      </c>
      <c r="AU128" s="219" t="s">
        <v>90</v>
      </c>
      <c r="AY128" s="18" t="s">
        <v>133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8" t="s">
        <v>23</v>
      </c>
      <c r="BK128" s="220">
        <f>ROUND(I128*H128,2)</f>
        <v>0</v>
      </c>
      <c r="BL128" s="18" t="s">
        <v>140</v>
      </c>
      <c r="BM128" s="219" t="s">
        <v>199</v>
      </c>
    </row>
    <row r="129" s="2" customFormat="1">
      <c r="A129" s="40"/>
      <c r="B129" s="41"/>
      <c r="C129" s="42"/>
      <c r="D129" s="221" t="s">
        <v>142</v>
      </c>
      <c r="E129" s="42"/>
      <c r="F129" s="222" t="s">
        <v>200</v>
      </c>
      <c r="G129" s="42"/>
      <c r="H129" s="42"/>
      <c r="I129" s="223"/>
      <c r="J129" s="42"/>
      <c r="K129" s="42"/>
      <c r="L129" s="46"/>
      <c r="M129" s="224"/>
      <c r="N129" s="22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142</v>
      </c>
      <c r="AU129" s="18" t="s">
        <v>90</v>
      </c>
    </row>
    <row r="130" s="14" customFormat="1">
      <c r="A130" s="14"/>
      <c r="B130" s="237"/>
      <c r="C130" s="238"/>
      <c r="D130" s="228" t="s">
        <v>144</v>
      </c>
      <c r="E130" s="239" t="s">
        <v>37</v>
      </c>
      <c r="F130" s="240" t="s">
        <v>201</v>
      </c>
      <c r="G130" s="238"/>
      <c r="H130" s="241">
        <v>960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144</v>
      </c>
      <c r="AU130" s="247" t="s">
        <v>90</v>
      </c>
      <c r="AV130" s="14" t="s">
        <v>90</v>
      </c>
      <c r="AW130" s="14" t="s">
        <v>146</v>
      </c>
      <c r="AX130" s="14" t="s">
        <v>81</v>
      </c>
      <c r="AY130" s="247" t="s">
        <v>133</v>
      </c>
    </row>
    <row r="131" s="14" customFormat="1">
      <c r="A131" s="14"/>
      <c r="B131" s="237"/>
      <c r="C131" s="238"/>
      <c r="D131" s="228" t="s">
        <v>144</v>
      </c>
      <c r="E131" s="239" t="s">
        <v>37</v>
      </c>
      <c r="F131" s="240" t="s">
        <v>202</v>
      </c>
      <c r="G131" s="238"/>
      <c r="H131" s="241">
        <v>215.61333333333334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144</v>
      </c>
      <c r="AU131" s="247" t="s">
        <v>90</v>
      </c>
      <c r="AV131" s="14" t="s">
        <v>90</v>
      </c>
      <c r="AW131" s="14" t="s">
        <v>146</v>
      </c>
      <c r="AX131" s="14" t="s">
        <v>81</v>
      </c>
      <c r="AY131" s="247" t="s">
        <v>133</v>
      </c>
    </row>
    <row r="132" s="14" customFormat="1">
      <c r="A132" s="14"/>
      <c r="B132" s="237"/>
      <c r="C132" s="238"/>
      <c r="D132" s="228" t="s">
        <v>144</v>
      </c>
      <c r="E132" s="239" t="s">
        <v>37</v>
      </c>
      <c r="F132" s="240" t="s">
        <v>203</v>
      </c>
      <c r="G132" s="238"/>
      <c r="H132" s="241">
        <v>63.719999999999999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144</v>
      </c>
      <c r="AU132" s="247" t="s">
        <v>90</v>
      </c>
      <c r="AV132" s="14" t="s">
        <v>90</v>
      </c>
      <c r="AW132" s="14" t="s">
        <v>146</v>
      </c>
      <c r="AX132" s="14" t="s">
        <v>81</v>
      </c>
      <c r="AY132" s="247" t="s">
        <v>133</v>
      </c>
    </row>
    <row r="133" s="14" customFormat="1">
      <c r="A133" s="14"/>
      <c r="B133" s="237"/>
      <c r="C133" s="238"/>
      <c r="D133" s="228" t="s">
        <v>144</v>
      </c>
      <c r="E133" s="239" t="s">
        <v>37</v>
      </c>
      <c r="F133" s="240" t="s">
        <v>204</v>
      </c>
      <c r="G133" s="238"/>
      <c r="H133" s="241">
        <v>215.61333333333334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144</v>
      </c>
      <c r="AU133" s="247" t="s">
        <v>90</v>
      </c>
      <c r="AV133" s="14" t="s">
        <v>90</v>
      </c>
      <c r="AW133" s="14" t="s">
        <v>146</v>
      </c>
      <c r="AX133" s="14" t="s">
        <v>81</v>
      </c>
      <c r="AY133" s="247" t="s">
        <v>133</v>
      </c>
    </row>
    <row r="134" s="14" customFormat="1">
      <c r="A134" s="14"/>
      <c r="B134" s="237"/>
      <c r="C134" s="238"/>
      <c r="D134" s="228" t="s">
        <v>144</v>
      </c>
      <c r="E134" s="239" t="s">
        <v>37</v>
      </c>
      <c r="F134" s="240" t="s">
        <v>205</v>
      </c>
      <c r="G134" s="238"/>
      <c r="H134" s="241">
        <v>63.719999999999999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144</v>
      </c>
      <c r="AU134" s="247" t="s">
        <v>90</v>
      </c>
      <c r="AV134" s="14" t="s">
        <v>90</v>
      </c>
      <c r="AW134" s="14" t="s">
        <v>146</v>
      </c>
      <c r="AX134" s="14" t="s">
        <v>81</v>
      </c>
      <c r="AY134" s="247" t="s">
        <v>133</v>
      </c>
    </row>
    <row r="135" s="15" customFormat="1">
      <c r="A135" s="15"/>
      <c r="B135" s="248"/>
      <c r="C135" s="249"/>
      <c r="D135" s="228" t="s">
        <v>144</v>
      </c>
      <c r="E135" s="250" t="s">
        <v>37</v>
      </c>
      <c r="F135" s="251" t="s">
        <v>148</v>
      </c>
      <c r="G135" s="249"/>
      <c r="H135" s="252">
        <v>1518.6666666666667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8" t="s">
        <v>144</v>
      </c>
      <c r="AU135" s="258" t="s">
        <v>90</v>
      </c>
      <c r="AV135" s="15" t="s">
        <v>140</v>
      </c>
      <c r="AW135" s="15" t="s">
        <v>146</v>
      </c>
      <c r="AX135" s="15" t="s">
        <v>23</v>
      </c>
      <c r="AY135" s="258" t="s">
        <v>133</v>
      </c>
    </row>
    <row r="136" s="2" customFormat="1" ht="37.8" customHeight="1">
      <c r="A136" s="40"/>
      <c r="B136" s="41"/>
      <c r="C136" s="208" t="s">
        <v>206</v>
      </c>
      <c r="D136" s="208" t="s">
        <v>135</v>
      </c>
      <c r="E136" s="209" t="s">
        <v>207</v>
      </c>
      <c r="F136" s="210" t="s">
        <v>208</v>
      </c>
      <c r="G136" s="211" t="s">
        <v>181</v>
      </c>
      <c r="H136" s="212">
        <v>1072.4870000000001</v>
      </c>
      <c r="I136" s="213"/>
      <c r="J136" s="214">
        <f>ROUND(I136*H136,2)</f>
        <v>0</v>
      </c>
      <c r="K136" s="210" t="s">
        <v>139</v>
      </c>
      <c r="L136" s="46"/>
      <c r="M136" s="215" t="s">
        <v>37</v>
      </c>
      <c r="N136" s="216" t="s">
        <v>52</v>
      </c>
      <c r="O136" s="86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9" t="s">
        <v>140</v>
      </c>
      <c r="AT136" s="219" t="s">
        <v>135</v>
      </c>
      <c r="AU136" s="219" t="s">
        <v>90</v>
      </c>
      <c r="AY136" s="18" t="s">
        <v>133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8" t="s">
        <v>23</v>
      </c>
      <c r="BK136" s="220">
        <f>ROUND(I136*H136,2)</f>
        <v>0</v>
      </c>
      <c r="BL136" s="18" t="s">
        <v>140</v>
      </c>
      <c r="BM136" s="219" t="s">
        <v>209</v>
      </c>
    </row>
    <row r="137" s="2" customFormat="1">
      <c r="A137" s="40"/>
      <c r="B137" s="41"/>
      <c r="C137" s="42"/>
      <c r="D137" s="221" t="s">
        <v>142</v>
      </c>
      <c r="E137" s="42"/>
      <c r="F137" s="222" t="s">
        <v>210</v>
      </c>
      <c r="G137" s="42"/>
      <c r="H137" s="42"/>
      <c r="I137" s="223"/>
      <c r="J137" s="42"/>
      <c r="K137" s="42"/>
      <c r="L137" s="46"/>
      <c r="M137" s="224"/>
      <c r="N137" s="225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142</v>
      </c>
      <c r="AU137" s="18" t="s">
        <v>90</v>
      </c>
    </row>
    <row r="138" s="14" customFormat="1">
      <c r="A138" s="14"/>
      <c r="B138" s="237"/>
      <c r="C138" s="238"/>
      <c r="D138" s="228" t="s">
        <v>144</v>
      </c>
      <c r="E138" s="239" t="s">
        <v>37</v>
      </c>
      <c r="F138" s="240" t="s">
        <v>211</v>
      </c>
      <c r="G138" s="238"/>
      <c r="H138" s="241">
        <v>107.80666666666667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144</v>
      </c>
      <c r="AU138" s="247" t="s">
        <v>90</v>
      </c>
      <c r="AV138" s="14" t="s">
        <v>90</v>
      </c>
      <c r="AW138" s="14" t="s">
        <v>146</v>
      </c>
      <c r="AX138" s="14" t="s">
        <v>81</v>
      </c>
      <c r="AY138" s="247" t="s">
        <v>133</v>
      </c>
    </row>
    <row r="139" s="14" customFormat="1">
      <c r="A139" s="14"/>
      <c r="B139" s="237"/>
      <c r="C139" s="238"/>
      <c r="D139" s="228" t="s">
        <v>144</v>
      </c>
      <c r="E139" s="239" t="s">
        <v>37</v>
      </c>
      <c r="F139" s="240" t="s">
        <v>212</v>
      </c>
      <c r="G139" s="238"/>
      <c r="H139" s="241">
        <v>4.6800000000000068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144</v>
      </c>
      <c r="AU139" s="247" t="s">
        <v>90</v>
      </c>
      <c r="AV139" s="14" t="s">
        <v>90</v>
      </c>
      <c r="AW139" s="14" t="s">
        <v>146</v>
      </c>
      <c r="AX139" s="14" t="s">
        <v>81</v>
      </c>
      <c r="AY139" s="247" t="s">
        <v>133</v>
      </c>
    </row>
    <row r="140" s="14" customFormat="1">
      <c r="A140" s="14"/>
      <c r="B140" s="237"/>
      <c r="C140" s="238"/>
      <c r="D140" s="228" t="s">
        <v>144</v>
      </c>
      <c r="E140" s="239" t="s">
        <v>37</v>
      </c>
      <c r="F140" s="240" t="s">
        <v>213</v>
      </c>
      <c r="G140" s="238"/>
      <c r="H140" s="241">
        <v>240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144</v>
      </c>
      <c r="AU140" s="247" t="s">
        <v>90</v>
      </c>
      <c r="AV140" s="14" t="s">
        <v>90</v>
      </c>
      <c r="AW140" s="14" t="s">
        <v>146</v>
      </c>
      <c r="AX140" s="14" t="s">
        <v>81</v>
      </c>
      <c r="AY140" s="247" t="s">
        <v>133</v>
      </c>
    </row>
    <row r="141" s="14" customFormat="1">
      <c r="A141" s="14"/>
      <c r="B141" s="237"/>
      <c r="C141" s="238"/>
      <c r="D141" s="228" t="s">
        <v>144</v>
      </c>
      <c r="E141" s="239" t="s">
        <v>37</v>
      </c>
      <c r="F141" s="240" t="s">
        <v>214</v>
      </c>
      <c r="G141" s="238"/>
      <c r="H141" s="241">
        <v>720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144</v>
      </c>
      <c r="AU141" s="247" t="s">
        <v>90</v>
      </c>
      <c r="AV141" s="14" t="s">
        <v>90</v>
      </c>
      <c r="AW141" s="14" t="s">
        <v>146</v>
      </c>
      <c r="AX141" s="14" t="s">
        <v>81</v>
      </c>
      <c r="AY141" s="247" t="s">
        <v>133</v>
      </c>
    </row>
    <row r="142" s="15" customFormat="1">
      <c r="A142" s="15"/>
      <c r="B142" s="248"/>
      <c r="C142" s="249"/>
      <c r="D142" s="228" t="s">
        <v>144</v>
      </c>
      <c r="E142" s="250" t="s">
        <v>37</v>
      </c>
      <c r="F142" s="251" t="s">
        <v>148</v>
      </c>
      <c r="G142" s="249"/>
      <c r="H142" s="252">
        <v>1072.4866666666667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8" t="s">
        <v>144</v>
      </c>
      <c r="AU142" s="258" t="s">
        <v>90</v>
      </c>
      <c r="AV142" s="15" t="s">
        <v>140</v>
      </c>
      <c r="AW142" s="15" t="s">
        <v>146</v>
      </c>
      <c r="AX142" s="15" t="s">
        <v>23</v>
      </c>
      <c r="AY142" s="258" t="s">
        <v>133</v>
      </c>
    </row>
    <row r="143" s="2" customFormat="1" ht="24.15" customHeight="1">
      <c r="A143" s="40"/>
      <c r="B143" s="41"/>
      <c r="C143" s="208" t="s">
        <v>215</v>
      </c>
      <c r="D143" s="208" t="s">
        <v>135</v>
      </c>
      <c r="E143" s="209" t="s">
        <v>216</v>
      </c>
      <c r="F143" s="210" t="s">
        <v>217</v>
      </c>
      <c r="G143" s="211" t="s">
        <v>181</v>
      </c>
      <c r="H143" s="212">
        <v>1239.3330000000001</v>
      </c>
      <c r="I143" s="213"/>
      <c r="J143" s="214">
        <f>ROUND(I143*H143,2)</f>
        <v>0</v>
      </c>
      <c r="K143" s="210" t="s">
        <v>139</v>
      </c>
      <c r="L143" s="46"/>
      <c r="M143" s="215" t="s">
        <v>37</v>
      </c>
      <c r="N143" s="216" t="s">
        <v>52</v>
      </c>
      <c r="O143" s="86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9" t="s">
        <v>140</v>
      </c>
      <c r="AT143" s="219" t="s">
        <v>135</v>
      </c>
      <c r="AU143" s="219" t="s">
        <v>90</v>
      </c>
      <c r="AY143" s="18" t="s">
        <v>133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8" t="s">
        <v>23</v>
      </c>
      <c r="BK143" s="220">
        <f>ROUND(I143*H143,2)</f>
        <v>0</v>
      </c>
      <c r="BL143" s="18" t="s">
        <v>140</v>
      </c>
      <c r="BM143" s="219" t="s">
        <v>218</v>
      </c>
    </row>
    <row r="144" s="2" customFormat="1">
      <c r="A144" s="40"/>
      <c r="B144" s="41"/>
      <c r="C144" s="42"/>
      <c r="D144" s="221" t="s">
        <v>142</v>
      </c>
      <c r="E144" s="42"/>
      <c r="F144" s="222" t="s">
        <v>219</v>
      </c>
      <c r="G144" s="42"/>
      <c r="H144" s="42"/>
      <c r="I144" s="223"/>
      <c r="J144" s="42"/>
      <c r="K144" s="42"/>
      <c r="L144" s="46"/>
      <c r="M144" s="224"/>
      <c r="N144" s="22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142</v>
      </c>
      <c r="AU144" s="18" t="s">
        <v>90</v>
      </c>
    </row>
    <row r="145" s="14" customFormat="1">
      <c r="A145" s="14"/>
      <c r="B145" s="237"/>
      <c r="C145" s="238"/>
      <c r="D145" s="228" t="s">
        <v>144</v>
      </c>
      <c r="E145" s="239" t="s">
        <v>37</v>
      </c>
      <c r="F145" s="240" t="s">
        <v>220</v>
      </c>
      <c r="G145" s="238"/>
      <c r="H145" s="241">
        <v>240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7" t="s">
        <v>144</v>
      </c>
      <c r="AU145" s="247" t="s">
        <v>90</v>
      </c>
      <c r="AV145" s="14" t="s">
        <v>90</v>
      </c>
      <c r="AW145" s="14" t="s">
        <v>146</v>
      </c>
      <c r="AX145" s="14" t="s">
        <v>81</v>
      </c>
      <c r="AY145" s="247" t="s">
        <v>133</v>
      </c>
    </row>
    <row r="146" s="14" customFormat="1">
      <c r="A146" s="14"/>
      <c r="B146" s="237"/>
      <c r="C146" s="238"/>
      <c r="D146" s="228" t="s">
        <v>144</v>
      </c>
      <c r="E146" s="239" t="s">
        <v>37</v>
      </c>
      <c r="F146" s="240" t="s">
        <v>221</v>
      </c>
      <c r="G146" s="238"/>
      <c r="H146" s="241">
        <v>720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144</v>
      </c>
      <c r="AU146" s="247" t="s">
        <v>90</v>
      </c>
      <c r="AV146" s="14" t="s">
        <v>90</v>
      </c>
      <c r="AW146" s="14" t="s">
        <v>146</v>
      </c>
      <c r="AX146" s="14" t="s">
        <v>81</v>
      </c>
      <c r="AY146" s="247" t="s">
        <v>133</v>
      </c>
    </row>
    <row r="147" s="14" customFormat="1">
      <c r="A147" s="14"/>
      <c r="B147" s="237"/>
      <c r="C147" s="238"/>
      <c r="D147" s="228" t="s">
        <v>144</v>
      </c>
      <c r="E147" s="239" t="s">
        <v>37</v>
      </c>
      <c r="F147" s="240" t="s">
        <v>222</v>
      </c>
      <c r="G147" s="238"/>
      <c r="H147" s="241">
        <v>215.61333333333334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144</v>
      </c>
      <c r="AU147" s="247" t="s">
        <v>90</v>
      </c>
      <c r="AV147" s="14" t="s">
        <v>90</v>
      </c>
      <c r="AW147" s="14" t="s">
        <v>146</v>
      </c>
      <c r="AX147" s="14" t="s">
        <v>81</v>
      </c>
      <c r="AY147" s="247" t="s">
        <v>133</v>
      </c>
    </row>
    <row r="148" s="14" customFormat="1">
      <c r="A148" s="14"/>
      <c r="B148" s="237"/>
      <c r="C148" s="238"/>
      <c r="D148" s="228" t="s">
        <v>144</v>
      </c>
      <c r="E148" s="239" t="s">
        <v>37</v>
      </c>
      <c r="F148" s="240" t="s">
        <v>223</v>
      </c>
      <c r="G148" s="238"/>
      <c r="H148" s="241">
        <v>63.719999999999999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144</v>
      </c>
      <c r="AU148" s="247" t="s">
        <v>90</v>
      </c>
      <c r="AV148" s="14" t="s">
        <v>90</v>
      </c>
      <c r="AW148" s="14" t="s">
        <v>146</v>
      </c>
      <c r="AX148" s="14" t="s">
        <v>81</v>
      </c>
      <c r="AY148" s="247" t="s">
        <v>133</v>
      </c>
    </row>
    <row r="149" s="15" customFormat="1">
      <c r="A149" s="15"/>
      <c r="B149" s="248"/>
      <c r="C149" s="249"/>
      <c r="D149" s="228" t="s">
        <v>144</v>
      </c>
      <c r="E149" s="250" t="s">
        <v>37</v>
      </c>
      <c r="F149" s="251" t="s">
        <v>148</v>
      </c>
      <c r="G149" s="249"/>
      <c r="H149" s="252">
        <v>1239.3333333333333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8" t="s">
        <v>144</v>
      </c>
      <c r="AU149" s="258" t="s">
        <v>90</v>
      </c>
      <c r="AV149" s="15" t="s">
        <v>140</v>
      </c>
      <c r="AW149" s="15" t="s">
        <v>146</v>
      </c>
      <c r="AX149" s="15" t="s">
        <v>23</v>
      </c>
      <c r="AY149" s="258" t="s">
        <v>133</v>
      </c>
    </row>
    <row r="150" s="2" customFormat="1" ht="37.8" customHeight="1">
      <c r="A150" s="40"/>
      <c r="B150" s="41"/>
      <c r="C150" s="208" t="s">
        <v>224</v>
      </c>
      <c r="D150" s="208" t="s">
        <v>135</v>
      </c>
      <c r="E150" s="209" t="s">
        <v>225</v>
      </c>
      <c r="F150" s="210" t="s">
        <v>226</v>
      </c>
      <c r="G150" s="211" t="s">
        <v>181</v>
      </c>
      <c r="H150" s="212">
        <v>6096.1999999999998</v>
      </c>
      <c r="I150" s="213"/>
      <c r="J150" s="214">
        <f>ROUND(I150*H150,2)</f>
        <v>0</v>
      </c>
      <c r="K150" s="210" t="s">
        <v>139</v>
      </c>
      <c r="L150" s="46"/>
      <c r="M150" s="215" t="s">
        <v>37</v>
      </c>
      <c r="N150" s="216" t="s">
        <v>52</v>
      </c>
      <c r="O150" s="86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9" t="s">
        <v>140</v>
      </c>
      <c r="AT150" s="219" t="s">
        <v>135</v>
      </c>
      <c r="AU150" s="219" t="s">
        <v>90</v>
      </c>
      <c r="AY150" s="18" t="s">
        <v>133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8" t="s">
        <v>23</v>
      </c>
      <c r="BK150" s="220">
        <f>ROUND(I150*H150,2)</f>
        <v>0</v>
      </c>
      <c r="BL150" s="18" t="s">
        <v>140</v>
      </c>
      <c r="BM150" s="219" t="s">
        <v>227</v>
      </c>
    </row>
    <row r="151" s="2" customFormat="1">
      <c r="A151" s="40"/>
      <c r="B151" s="41"/>
      <c r="C151" s="42"/>
      <c r="D151" s="221" t="s">
        <v>142</v>
      </c>
      <c r="E151" s="42"/>
      <c r="F151" s="222" t="s">
        <v>228</v>
      </c>
      <c r="G151" s="42"/>
      <c r="H151" s="42"/>
      <c r="I151" s="223"/>
      <c r="J151" s="42"/>
      <c r="K151" s="42"/>
      <c r="L151" s="46"/>
      <c r="M151" s="224"/>
      <c r="N151" s="225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142</v>
      </c>
      <c r="AU151" s="18" t="s">
        <v>90</v>
      </c>
    </row>
    <row r="152" s="13" customFormat="1">
      <c r="A152" s="13"/>
      <c r="B152" s="226"/>
      <c r="C152" s="227"/>
      <c r="D152" s="228" t="s">
        <v>144</v>
      </c>
      <c r="E152" s="229" t="s">
        <v>37</v>
      </c>
      <c r="F152" s="230" t="s">
        <v>229</v>
      </c>
      <c r="G152" s="227"/>
      <c r="H152" s="229" t="s">
        <v>37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144</v>
      </c>
      <c r="AU152" s="236" t="s">
        <v>90</v>
      </c>
      <c r="AV152" s="13" t="s">
        <v>23</v>
      </c>
      <c r="AW152" s="13" t="s">
        <v>146</v>
      </c>
      <c r="AX152" s="13" t="s">
        <v>81</v>
      </c>
      <c r="AY152" s="236" t="s">
        <v>133</v>
      </c>
    </row>
    <row r="153" s="14" customFormat="1">
      <c r="A153" s="14"/>
      <c r="B153" s="237"/>
      <c r="C153" s="238"/>
      <c r="D153" s="228" t="s">
        <v>144</v>
      </c>
      <c r="E153" s="239" t="s">
        <v>37</v>
      </c>
      <c r="F153" s="240" t="s">
        <v>230</v>
      </c>
      <c r="G153" s="238"/>
      <c r="H153" s="241">
        <v>6096.1999999999998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7" t="s">
        <v>144</v>
      </c>
      <c r="AU153" s="247" t="s">
        <v>90</v>
      </c>
      <c r="AV153" s="14" t="s">
        <v>90</v>
      </c>
      <c r="AW153" s="14" t="s">
        <v>146</v>
      </c>
      <c r="AX153" s="14" t="s">
        <v>81</v>
      </c>
      <c r="AY153" s="247" t="s">
        <v>133</v>
      </c>
    </row>
    <row r="154" s="15" customFormat="1">
      <c r="A154" s="15"/>
      <c r="B154" s="248"/>
      <c r="C154" s="249"/>
      <c r="D154" s="228" t="s">
        <v>144</v>
      </c>
      <c r="E154" s="250" t="s">
        <v>37</v>
      </c>
      <c r="F154" s="251" t="s">
        <v>148</v>
      </c>
      <c r="G154" s="249"/>
      <c r="H154" s="252">
        <v>6096.1999999999998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8" t="s">
        <v>144</v>
      </c>
      <c r="AU154" s="258" t="s">
        <v>90</v>
      </c>
      <c r="AV154" s="15" t="s">
        <v>140</v>
      </c>
      <c r="AW154" s="15" t="s">
        <v>146</v>
      </c>
      <c r="AX154" s="15" t="s">
        <v>23</v>
      </c>
      <c r="AY154" s="258" t="s">
        <v>133</v>
      </c>
    </row>
    <row r="155" s="2" customFormat="1" ht="24.15" customHeight="1">
      <c r="A155" s="40"/>
      <c r="B155" s="41"/>
      <c r="C155" s="208" t="s">
        <v>231</v>
      </c>
      <c r="D155" s="208" t="s">
        <v>135</v>
      </c>
      <c r="E155" s="209" t="s">
        <v>232</v>
      </c>
      <c r="F155" s="210" t="s">
        <v>233</v>
      </c>
      <c r="G155" s="211" t="s">
        <v>181</v>
      </c>
      <c r="H155" s="212">
        <v>63.719999999999999</v>
      </c>
      <c r="I155" s="213"/>
      <c r="J155" s="214">
        <f>ROUND(I155*H155,2)</f>
        <v>0</v>
      </c>
      <c r="K155" s="210" t="s">
        <v>139</v>
      </c>
      <c r="L155" s="46"/>
      <c r="M155" s="215" t="s">
        <v>37</v>
      </c>
      <c r="N155" s="216" t="s">
        <v>52</v>
      </c>
      <c r="O155" s="86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9" t="s">
        <v>140</v>
      </c>
      <c r="AT155" s="219" t="s">
        <v>135</v>
      </c>
      <c r="AU155" s="219" t="s">
        <v>90</v>
      </c>
      <c r="AY155" s="18" t="s">
        <v>133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8" t="s">
        <v>23</v>
      </c>
      <c r="BK155" s="220">
        <f>ROUND(I155*H155,2)</f>
        <v>0</v>
      </c>
      <c r="BL155" s="18" t="s">
        <v>140</v>
      </c>
      <c r="BM155" s="219" t="s">
        <v>234</v>
      </c>
    </row>
    <row r="156" s="2" customFormat="1">
      <c r="A156" s="40"/>
      <c r="B156" s="41"/>
      <c r="C156" s="42"/>
      <c r="D156" s="221" t="s">
        <v>142</v>
      </c>
      <c r="E156" s="42"/>
      <c r="F156" s="222" t="s">
        <v>235</v>
      </c>
      <c r="G156" s="42"/>
      <c r="H156" s="42"/>
      <c r="I156" s="223"/>
      <c r="J156" s="42"/>
      <c r="K156" s="42"/>
      <c r="L156" s="46"/>
      <c r="M156" s="224"/>
      <c r="N156" s="225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142</v>
      </c>
      <c r="AU156" s="18" t="s">
        <v>90</v>
      </c>
    </row>
    <row r="157" s="14" customFormat="1">
      <c r="A157" s="14"/>
      <c r="B157" s="237"/>
      <c r="C157" s="238"/>
      <c r="D157" s="228" t="s">
        <v>144</v>
      </c>
      <c r="E157" s="239" t="s">
        <v>37</v>
      </c>
      <c r="F157" s="240" t="s">
        <v>236</v>
      </c>
      <c r="G157" s="238"/>
      <c r="H157" s="241">
        <v>63.719999999999999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144</v>
      </c>
      <c r="AU157" s="247" t="s">
        <v>90</v>
      </c>
      <c r="AV157" s="14" t="s">
        <v>90</v>
      </c>
      <c r="AW157" s="14" t="s">
        <v>146</v>
      </c>
      <c r="AX157" s="14" t="s">
        <v>81</v>
      </c>
      <c r="AY157" s="247" t="s">
        <v>133</v>
      </c>
    </row>
    <row r="158" s="15" customFormat="1">
      <c r="A158" s="15"/>
      <c r="B158" s="248"/>
      <c r="C158" s="249"/>
      <c r="D158" s="228" t="s">
        <v>144</v>
      </c>
      <c r="E158" s="250" t="s">
        <v>37</v>
      </c>
      <c r="F158" s="251" t="s">
        <v>148</v>
      </c>
      <c r="G158" s="249"/>
      <c r="H158" s="252">
        <v>63.719999999999999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8" t="s">
        <v>144</v>
      </c>
      <c r="AU158" s="258" t="s">
        <v>90</v>
      </c>
      <c r="AV158" s="15" t="s">
        <v>140</v>
      </c>
      <c r="AW158" s="15" t="s">
        <v>146</v>
      </c>
      <c r="AX158" s="15" t="s">
        <v>23</v>
      </c>
      <c r="AY158" s="258" t="s">
        <v>133</v>
      </c>
    </row>
    <row r="159" s="2" customFormat="1" ht="24.15" customHeight="1">
      <c r="A159" s="40"/>
      <c r="B159" s="41"/>
      <c r="C159" s="208" t="s">
        <v>8</v>
      </c>
      <c r="D159" s="208" t="s">
        <v>135</v>
      </c>
      <c r="E159" s="209" t="s">
        <v>237</v>
      </c>
      <c r="F159" s="210" t="s">
        <v>238</v>
      </c>
      <c r="G159" s="211" t="s">
        <v>138</v>
      </c>
      <c r="H159" s="212">
        <v>497.13</v>
      </c>
      <c r="I159" s="213"/>
      <c r="J159" s="214">
        <f>ROUND(I159*H159,2)</f>
        <v>0</v>
      </c>
      <c r="K159" s="210" t="s">
        <v>139</v>
      </c>
      <c r="L159" s="46"/>
      <c r="M159" s="215" t="s">
        <v>37</v>
      </c>
      <c r="N159" s="216" t="s">
        <v>52</v>
      </c>
      <c r="O159" s="86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9" t="s">
        <v>140</v>
      </c>
      <c r="AT159" s="219" t="s">
        <v>135</v>
      </c>
      <c r="AU159" s="219" t="s">
        <v>90</v>
      </c>
      <c r="AY159" s="18" t="s">
        <v>133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8" t="s">
        <v>23</v>
      </c>
      <c r="BK159" s="220">
        <f>ROUND(I159*H159,2)</f>
        <v>0</v>
      </c>
      <c r="BL159" s="18" t="s">
        <v>140</v>
      </c>
      <c r="BM159" s="219" t="s">
        <v>239</v>
      </c>
    </row>
    <row r="160" s="2" customFormat="1">
      <c r="A160" s="40"/>
      <c r="B160" s="41"/>
      <c r="C160" s="42"/>
      <c r="D160" s="221" t="s">
        <v>142</v>
      </c>
      <c r="E160" s="42"/>
      <c r="F160" s="222" t="s">
        <v>240</v>
      </c>
      <c r="G160" s="42"/>
      <c r="H160" s="42"/>
      <c r="I160" s="223"/>
      <c r="J160" s="42"/>
      <c r="K160" s="42"/>
      <c r="L160" s="46"/>
      <c r="M160" s="224"/>
      <c r="N160" s="22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142</v>
      </c>
      <c r="AU160" s="18" t="s">
        <v>90</v>
      </c>
    </row>
    <row r="161" s="13" customFormat="1">
      <c r="A161" s="13"/>
      <c r="B161" s="226"/>
      <c r="C161" s="227"/>
      <c r="D161" s="228" t="s">
        <v>144</v>
      </c>
      <c r="E161" s="229" t="s">
        <v>37</v>
      </c>
      <c r="F161" s="230" t="s">
        <v>241</v>
      </c>
      <c r="G161" s="227"/>
      <c r="H161" s="229" t="s">
        <v>37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144</v>
      </c>
      <c r="AU161" s="236" t="s">
        <v>90</v>
      </c>
      <c r="AV161" s="13" t="s">
        <v>23</v>
      </c>
      <c r="AW161" s="13" t="s">
        <v>146</v>
      </c>
      <c r="AX161" s="13" t="s">
        <v>81</v>
      </c>
      <c r="AY161" s="236" t="s">
        <v>133</v>
      </c>
    </row>
    <row r="162" s="14" customFormat="1">
      <c r="A162" s="14"/>
      <c r="B162" s="237"/>
      <c r="C162" s="238"/>
      <c r="D162" s="228" t="s">
        <v>144</v>
      </c>
      <c r="E162" s="239" t="s">
        <v>37</v>
      </c>
      <c r="F162" s="240" t="s">
        <v>242</v>
      </c>
      <c r="G162" s="238"/>
      <c r="H162" s="241">
        <v>497.13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144</v>
      </c>
      <c r="AU162" s="247" t="s">
        <v>90</v>
      </c>
      <c r="AV162" s="14" t="s">
        <v>90</v>
      </c>
      <c r="AW162" s="14" t="s">
        <v>146</v>
      </c>
      <c r="AX162" s="14" t="s">
        <v>81</v>
      </c>
      <c r="AY162" s="247" t="s">
        <v>133</v>
      </c>
    </row>
    <row r="163" s="15" customFormat="1">
      <c r="A163" s="15"/>
      <c r="B163" s="248"/>
      <c r="C163" s="249"/>
      <c r="D163" s="228" t="s">
        <v>144</v>
      </c>
      <c r="E163" s="250" t="s">
        <v>37</v>
      </c>
      <c r="F163" s="251" t="s">
        <v>148</v>
      </c>
      <c r="G163" s="249"/>
      <c r="H163" s="252">
        <v>497.13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8" t="s">
        <v>144</v>
      </c>
      <c r="AU163" s="258" t="s">
        <v>90</v>
      </c>
      <c r="AV163" s="15" t="s">
        <v>140</v>
      </c>
      <c r="AW163" s="15" t="s">
        <v>146</v>
      </c>
      <c r="AX163" s="15" t="s">
        <v>23</v>
      </c>
      <c r="AY163" s="258" t="s">
        <v>133</v>
      </c>
    </row>
    <row r="164" s="2" customFormat="1" ht="24.15" customHeight="1">
      <c r="A164" s="40"/>
      <c r="B164" s="41"/>
      <c r="C164" s="208" t="s">
        <v>243</v>
      </c>
      <c r="D164" s="208" t="s">
        <v>135</v>
      </c>
      <c r="E164" s="209" t="s">
        <v>244</v>
      </c>
      <c r="F164" s="210" t="s">
        <v>245</v>
      </c>
      <c r="G164" s="211" t="s">
        <v>138</v>
      </c>
      <c r="H164" s="212">
        <v>497.13</v>
      </c>
      <c r="I164" s="213"/>
      <c r="J164" s="214">
        <f>ROUND(I164*H164,2)</f>
        <v>0</v>
      </c>
      <c r="K164" s="210" t="s">
        <v>139</v>
      </c>
      <c r="L164" s="46"/>
      <c r="M164" s="215" t="s">
        <v>37</v>
      </c>
      <c r="N164" s="216" t="s">
        <v>52</v>
      </c>
      <c r="O164" s="86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9" t="s">
        <v>140</v>
      </c>
      <c r="AT164" s="219" t="s">
        <v>135</v>
      </c>
      <c r="AU164" s="219" t="s">
        <v>90</v>
      </c>
      <c r="AY164" s="18" t="s">
        <v>133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8" t="s">
        <v>23</v>
      </c>
      <c r="BK164" s="220">
        <f>ROUND(I164*H164,2)</f>
        <v>0</v>
      </c>
      <c r="BL164" s="18" t="s">
        <v>140</v>
      </c>
      <c r="BM164" s="219" t="s">
        <v>246</v>
      </c>
    </row>
    <row r="165" s="2" customFormat="1">
      <c r="A165" s="40"/>
      <c r="B165" s="41"/>
      <c r="C165" s="42"/>
      <c r="D165" s="221" t="s">
        <v>142</v>
      </c>
      <c r="E165" s="42"/>
      <c r="F165" s="222" t="s">
        <v>247</v>
      </c>
      <c r="G165" s="42"/>
      <c r="H165" s="42"/>
      <c r="I165" s="223"/>
      <c r="J165" s="42"/>
      <c r="K165" s="42"/>
      <c r="L165" s="46"/>
      <c r="M165" s="224"/>
      <c r="N165" s="225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8" t="s">
        <v>142</v>
      </c>
      <c r="AU165" s="18" t="s">
        <v>90</v>
      </c>
    </row>
    <row r="166" s="14" customFormat="1">
      <c r="A166" s="14"/>
      <c r="B166" s="237"/>
      <c r="C166" s="238"/>
      <c r="D166" s="228" t="s">
        <v>144</v>
      </c>
      <c r="E166" s="239" t="s">
        <v>37</v>
      </c>
      <c r="F166" s="240" t="s">
        <v>248</v>
      </c>
      <c r="G166" s="238"/>
      <c r="H166" s="241">
        <v>497.13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144</v>
      </c>
      <c r="AU166" s="247" t="s">
        <v>90</v>
      </c>
      <c r="AV166" s="14" t="s">
        <v>90</v>
      </c>
      <c r="AW166" s="14" t="s">
        <v>146</v>
      </c>
      <c r="AX166" s="14" t="s">
        <v>81</v>
      </c>
      <c r="AY166" s="247" t="s">
        <v>133</v>
      </c>
    </row>
    <row r="167" s="15" customFormat="1">
      <c r="A167" s="15"/>
      <c r="B167" s="248"/>
      <c r="C167" s="249"/>
      <c r="D167" s="228" t="s">
        <v>144</v>
      </c>
      <c r="E167" s="250" t="s">
        <v>37</v>
      </c>
      <c r="F167" s="251" t="s">
        <v>148</v>
      </c>
      <c r="G167" s="249"/>
      <c r="H167" s="252">
        <v>497.13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8" t="s">
        <v>144</v>
      </c>
      <c r="AU167" s="258" t="s">
        <v>90</v>
      </c>
      <c r="AV167" s="15" t="s">
        <v>140</v>
      </c>
      <c r="AW167" s="15" t="s">
        <v>146</v>
      </c>
      <c r="AX167" s="15" t="s">
        <v>23</v>
      </c>
      <c r="AY167" s="258" t="s">
        <v>133</v>
      </c>
    </row>
    <row r="168" s="2" customFormat="1" ht="16.5" customHeight="1">
      <c r="A168" s="40"/>
      <c r="B168" s="41"/>
      <c r="C168" s="259" t="s">
        <v>249</v>
      </c>
      <c r="D168" s="259" t="s">
        <v>250</v>
      </c>
      <c r="E168" s="260" t="s">
        <v>251</v>
      </c>
      <c r="F168" s="261" t="s">
        <v>252</v>
      </c>
      <c r="G168" s="262" t="s">
        <v>253</v>
      </c>
      <c r="H168" s="263">
        <v>7.4569999999999999</v>
      </c>
      <c r="I168" s="264"/>
      <c r="J168" s="265">
        <f>ROUND(I168*H168,2)</f>
        <v>0</v>
      </c>
      <c r="K168" s="261" t="s">
        <v>139</v>
      </c>
      <c r="L168" s="266"/>
      <c r="M168" s="267" t="s">
        <v>37</v>
      </c>
      <c r="N168" s="268" t="s">
        <v>52</v>
      </c>
      <c r="O168" s="86"/>
      <c r="P168" s="217">
        <f>O168*H168</f>
        <v>0</v>
      </c>
      <c r="Q168" s="217">
        <v>0.001</v>
      </c>
      <c r="R168" s="217">
        <f>Q168*H168</f>
        <v>0.0074570000000000001</v>
      </c>
      <c r="S168" s="217">
        <v>0</v>
      </c>
      <c r="T168" s="218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9" t="s">
        <v>185</v>
      </c>
      <c r="AT168" s="219" t="s">
        <v>250</v>
      </c>
      <c r="AU168" s="219" t="s">
        <v>90</v>
      </c>
      <c r="AY168" s="18" t="s">
        <v>133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8" t="s">
        <v>23</v>
      </c>
      <c r="BK168" s="220">
        <f>ROUND(I168*H168,2)</f>
        <v>0</v>
      </c>
      <c r="BL168" s="18" t="s">
        <v>140</v>
      </c>
      <c r="BM168" s="219" t="s">
        <v>254</v>
      </c>
    </row>
    <row r="169" s="14" customFormat="1">
      <c r="A169" s="14"/>
      <c r="B169" s="237"/>
      <c r="C169" s="238"/>
      <c r="D169" s="228" t="s">
        <v>144</v>
      </c>
      <c r="E169" s="239" t="s">
        <v>37</v>
      </c>
      <c r="F169" s="240" t="s">
        <v>255</v>
      </c>
      <c r="G169" s="238"/>
      <c r="H169" s="241">
        <v>7.45695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144</v>
      </c>
      <c r="AU169" s="247" t="s">
        <v>90</v>
      </c>
      <c r="AV169" s="14" t="s">
        <v>90</v>
      </c>
      <c r="AW169" s="14" t="s">
        <v>146</v>
      </c>
      <c r="AX169" s="14" t="s">
        <v>81</v>
      </c>
      <c r="AY169" s="247" t="s">
        <v>133</v>
      </c>
    </row>
    <row r="170" s="15" customFormat="1">
      <c r="A170" s="15"/>
      <c r="B170" s="248"/>
      <c r="C170" s="249"/>
      <c r="D170" s="228" t="s">
        <v>144</v>
      </c>
      <c r="E170" s="250" t="s">
        <v>37</v>
      </c>
      <c r="F170" s="251" t="s">
        <v>148</v>
      </c>
      <c r="G170" s="249"/>
      <c r="H170" s="252">
        <v>7.45695</v>
      </c>
      <c r="I170" s="253"/>
      <c r="J170" s="249"/>
      <c r="K170" s="249"/>
      <c r="L170" s="254"/>
      <c r="M170" s="255"/>
      <c r="N170" s="256"/>
      <c r="O170" s="256"/>
      <c r="P170" s="256"/>
      <c r="Q170" s="256"/>
      <c r="R170" s="256"/>
      <c r="S170" s="256"/>
      <c r="T170" s="257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8" t="s">
        <v>144</v>
      </c>
      <c r="AU170" s="258" t="s">
        <v>90</v>
      </c>
      <c r="AV170" s="15" t="s">
        <v>140</v>
      </c>
      <c r="AW170" s="15" t="s">
        <v>146</v>
      </c>
      <c r="AX170" s="15" t="s">
        <v>23</v>
      </c>
      <c r="AY170" s="258" t="s">
        <v>133</v>
      </c>
    </row>
    <row r="171" s="2" customFormat="1" ht="24.15" customHeight="1">
      <c r="A171" s="40"/>
      <c r="B171" s="41"/>
      <c r="C171" s="208" t="s">
        <v>256</v>
      </c>
      <c r="D171" s="208" t="s">
        <v>135</v>
      </c>
      <c r="E171" s="209" t="s">
        <v>257</v>
      </c>
      <c r="F171" s="210" t="s">
        <v>258</v>
      </c>
      <c r="G171" s="211" t="s">
        <v>138</v>
      </c>
      <c r="H171" s="212">
        <v>1102.8699999999999</v>
      </c>
      <c r="I171" s="213"/>
      <c r="J171" s="214">
        <f>ROUND(I171*H171,2)</f>
        <v>0</v>
      </c>
      <c r="K171" s="210" t="s">
        <v>139</v>
      </c>
      <c r="L171" s="46"/>
      <c r="M171" s="215" t="s">
        <v>37</v>
      </c>
      <c r="N171" s="216" t="s">
        <v>52</v>
      </c>
      <c r="O171" s="86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9" t="s">
        <v>140</v>
      </c>
      <c r="AT171" s="219" t="s">
        <v>135</v>
      </c>
      <c r="AU171" s="219" t="s">
        <v>90</v>
      </c>
      <c r="AY171" s="18" t="s">
        <v>133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8" t="s">
        <v>23</v>
      </c>
      <c r="BK171" s="220">
        <f>ROUND(I171*H171,2)</f>
        <v>0</v>
      </c>
      <c r="BL171" s="18" t="s">
        <v>140</v>
      </c>
      <c r="BM171" s="219" t="s">
        <v>259</v>
      </c>
    </row>
    <row r="172" s="2" customFormat="1">
      <c r="A172" s="40"/>
      <c r="B172" s="41"/>
      <c r="C172" s="42"/>
      <c r="D172" s="221" t="s">
        <v>142</v>
      </c>
      <c r="E172" s="42"/>
      <c r="F172" s="222" t="s">
        <v>260</v>
      </c>
      <c r="G172" s="42"/>
      <c r="H172" s="42"/>
      <c r="I172" s="223"/>
      <c r="J172" s="42"/>
      <c r="K172" s="42"/>
      <c r="L172" s="46"/>
      <c r="M172" s="224"/>
      <c r="N172" s="225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142</v>
      </c>
      <c r="AU172" s="18" t="s">
        <v>90</v>
      </c>
    </row>
    <row r="173" s="13" customFormat="1">
      <c r="A173" s="13"/>
      <c r="B173" s="226"/>
      <c r="C173" s="227"/>
      <c r="D173" s="228" t="s">
        <v>144</v>
      </c>
      <c r="E173" s="229" t="s">
        <v>37</v>
      </c>
      <c r="F173" s="230" t="s">
        <v>145</v>
      </c>
      <c r="G173" s="227"/>
      <c r="H173" s="229" t="s">
        <v>37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144</v>
      </c>
      <c r="AU173" s="236" t="s">
        <v>90</v>
      </c>
      <c r="AV173" s="13" t="s">
        <v>23</v>
      </c>
      <c r="AW173" s="13" t="s">
        <v>146</v>
      </c>
      <c r="AX173" s="13" t="s">
        <v>81</v>
      </c>
      <c r="AY173" s="236" t="s">
        <v>133</v>
      </c>
    </row>
    <row r="174" s="14" customFormat="1">
      <c r="A174" s="14"/>
      <c r="B174" s="237"/>
      <c r="C174" s="238"/>
      <c r="D174" s="228" t="s">
        <v>144</v>
      </c>
      <c r="E174" s="239" t="s">
        <v>37</v>
      </c>
      <c r="F174" s="240" t="s">
        <v>261</v>
      </c>
      <c r="G174" s="238"/>
      <c r="H174" s="241">
        <v>1600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144</v>
      </c>
      <c r="AU174" s="247" t="s">
        <v>90</v>
      </c>
      <c r="AV174" s="14" t="s">
        <v>90</v>
      </c>
      <c r="AW174" s="14" t="s">
        <v>146</v>
      </c>
      <c r="AX174" s="14" t="s">
        <v>81</v>
      </c>
      <c r="AY174" s="247" t="s">
        <v>133</v>
      </c>
    </row>
    <row r="175" s="14" customFormat="1">
      <c r="A175" s="14"/>
      <c r="B175" s="237"/>
      <c r="C175" s="238"/>
      <c r="D175" s="228" t="s">
        <v>144</v>
      </c>
      <c r="E175" s="239" t="s">
        <v>37</v>
      </c>
      <c r="F175" s="240" t="s">
        <v>262</v>
      </c>
      <c r="G175" s="238"/>
      <c r="H175" s="241">
        <v>-497.13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144</v>
      </c>
      <c r="AU175" s="247" t="s">
        <v>90</v>
      </c>
      <c r="AV175" s="14" t="s">
        <v>90</v>
      </c>
      <c r="AW175" s="14" t="s">
        <v>146</v>
      </c>
      <c r="AX175" s="14" t="s">
        <v>81</v>
      </c>
      <c r="AY175" s="247" t="s">
        <v>133</v>
      </c>
    </row>
    <row r="176" s="15" customFormat="1">
      <c r="A176" s="15"/>
      <c r="B176" s="248"/>
      <c r="C176" s="249"/>
      <c r="D176" s="228" t="s">
        <v>144</v>
      </c>
      <c r="E176" s="250" t="s">
        <v>37</v>
      </c>
      <c r="F176" s="251" t="s">
        <v>148</v>
      </c>
      <c r="G176" s="249"/>
      <c r="H176" s="252">
        <v>1102.8699999999999</v>
      </c>
      <c r="I176" s="253"/>
      <c r="J176" s="249"/>
      <c r="K176" s="249"/>
      <c r="L176" s="254"/>
      <c r="M176" s="255"/>
      <c r="N176" s="256"/>
      <c r="O176" s="256"/>
      <c r="P176" s="256"/>
      <c r="Q176" s="256"/>
      <c r="R176" s="256"/>
      <c r="S176" s="256"/>
      <c r="T176" s="25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8" t="s">
        <v>144</v>
      </c>
      <c r="AU176" s="258" t="s">
        <v>90</v>
      </c>
      <c r="AV176" s="15" t="s">
        <v>140</v>
      </c>
      <c r="AW176" s="15" t="s">
        <v>146</v>
      </c>
      <c r="AX176" s="15" t="s">
        <v>23</v>
      </c>
      <c r="AY176" s="258" t="s">
        <v>133</v>
      </c>
    </row>
    <row r="177" s="2" customFormat="1" ht="16.5" customHeight="1">
      <c r="A177" s="40"/>
      <c r="B177" s="41"/>
      <c r="C177" s="259" t="s">
        <v>263</v>
      </c>
      <c r="D177" s="259" t="s">
        <v>250</v>
      </c>
      <c r="E177" s="260" t="s">
        <v>264</v>
      </c>
      <c r="F177" s="261" t="s">
        <v>265</v>
      </c>
      <c r="G177" s="262" t="s">
        <v>253</v>
      </c>
      <c r="H177" s="263">
        <v>16.542999999999999</v>
      </c>
      <c r="I177" s="264"/>
      <c r="J177" s="265">
        <f>ROUND(I177*H177,2)</f>
        <v>0</v>
      </c>
      <c r="K177" s="261" t="s">
        <v>139</v>
      </c>
      <c r="L177" s="266"/>
      <c r="M177" s="267" t="s">
        <v>37</v>
      </c>
      <c r="N177" s="268" t="s">
        <v>52</v>
      </c>
      <c r="O177" s="86"/>
      <c r="P177" s="217">
        <f>O177*H177</f>
        <v>0</v>
      </c>
      <c r="Q177" s="217">
        <v>0.001</v>
      </c>
      <c r="R177" s="217">
        <f>Q177*H177</f>
        <v>0.016542999999999999</v>
      </c>
      <c r="S177" s="217">
        <v>0</v>
      </c>
      <c r="T177" s="21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9" t="s">
        <v>185</v>
      </c>
      <c r="AT177" s="219" t="s">
        <v>250</v>
      </c>
      <c r="AU177" s="219" t="s">
        <v>90</v>
      </c>
      <c r="AY177" s="18" t="s">
        <v>133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8" t="s">
        <v>23</v>
      </c>
      <c r="BK177" s="220">
        <f>ROUND(I177*H177,2)</f>
        <v>0</v>
      </c>
      <c r="BL177" s="18" t="s">
        <v>140</v>
      </c>
      <c r="BM177" s="219" t="s">
        <v>266</v>
      </c>
    </row>
    <row r="178" s="14" customFormat="1">
      <c r="A178" s="14"/>
      <c r="B178" s="237"/>
      <c r="C178" s="238"/>
      <c r="D178" s="228" t="s">
        <v>144</v>
      </c>
      <c r="E178" s="239" t="s">
        <v>37</v>
      </c>
      <c r="F178" s="240" t="s">
        <v>267</v>
      </c>
      <c r="G178" s="238"/>
      <c r="H178" s="241">
        <v>16.543049999999997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144</v>
      </c>
      <c r="AU178" s="247" t="s">
        <v>90</v>
      </c>
      <c r="AV178" s="14" t="s">
        <v>90</v>
      </c>
      <c r="AW178" s="14" t="s">
        <v>146</v>
      </c>
      <c r="AX178" s="14" t="s">
        <v>81</v>
      </c>
      <c r="AY178" s="247" t="s">
        <v>133</v>
      </c>
    </row>
    <row r="179" s="15" customFormat="1">
      <c r="A179" s="15"/>
      <c r="B179" s="248"/>
      <c r="C179" s="249"/>
      <c r="D179" s="228" t="s">
        <v>144</v>
      </c>
      <c r="E179" s="250" t="s">
        <v>37</v>
      </c>
      <c r="F179" s="251" t="s">
        <v>148</v>
      </c>
      <c r="G179" s="249"/>
      <c r="H179" s="252">
        <v>16.543049999999997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8" t="s">
        <v>144</v>
      </c>
      <c r="AU179" s="258" t="s">
        <v>90</v>
      </c>
      <c r="AV179" s="15" t="s">
        <v>140</v>
      </c>
      <c r="AW179" s="15" t="s">
        <v>146</v>
      </c>
      <c r="AX179" s="15" t="s">
        <v>23</v>
      </c>
      <c r="AY179" s="258" t="s">
        <v>133</v>
      </c>
    </row>
    <row r="180" s="2" customFormat="1" ht="21.75" customHeight="1">
      <c r="A180" s="40"/>
      <c r="B180" s="41"/>
      <c r="C180" s="208" t="s">
        <v>268</v>
      </c>
      <c r="D180" s="208" t="s">
        <v>135</v>
      </c>
      <c r="E180" s="209" t="s">
        <v>269</v>
      </c>
      <c r="F180" s="210" t="s">
        <v>270</v>
      </c>
      <c r="G180" s="211" t="s">
        <v>138</v>
      </c>
      <c r="H180" s="212">
        <v>497.13</v>
      </c>
      <c r="I180" s="213"/>
      <c r="J180" s="214">
        <f>ROUND(I180*H180,2)</f>
        <v>0</v>
      </c>
      <c r="K180" s="210" t="s">
        <v>139</v>
      </c>
      <c r="L180" s="46"/>
      <c r="M180" s="215" t="s">
        <v>37</v>
      </c>
      <c r="N180" s="216" t="s">
        <v>52</v>
      </c>
      <c r="O180" s="86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9" t="s">
        <v>140</v>
      </c>
      <c r="AT180" s="219" t="s">
        <v>135</v>
      </c>
      <c r="AU180" s="219" t="s">
        <v>90</v>
      </c>
      <c r="AY180" s="18" t="s">
        <v>133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8" t="s">
        <v>23</v>
      </c>
      <c r="BK180" s="220">
        <f>ROUND(I180*H180,2)</f>
        <v>0</v>
      </c>
      <c r="BL180" s="18" t="s">
        <v>140</v>
      </c>
      <c r="BM180" s="219" t="s">
        <v>271</v>
      </c>
    </row>
    <row r="181" s="2" customFormat="1">
      <c r="A181" s="40"/>
      <c r="B181" s="41"/>
      <c r="C181" s="42"/>
      <c r="D181" s="221" t="s">
        <v>142</v>
      </c>
      <c r="E181" s="42"/>
      <c r="F181" s="222" t="s">
        <v>272</v>
      </c>
      <c r="G181" s="42"/>
      <c r="H181" s="42"/>
      <c r="I181" s="223"/>
      <c r="J181" s="42"/>
      <c r="K181" s="42"/>
      <c r="L181" s="46"/>
      <c r="M181" s="224"/>
      <c r="N181" s="225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8" t="s">
        <v>142</v>
      </c>
      <c r="AU181" s="18" t="s">
        <v>90</v>
      </c>
    </row>
    <row r="182" s="14" customFormat="1">
      <c r="A182" s="14"/>
      <c r="B182" s="237"/>
      <c r="C182" s="238"/>
      <c r="D182" s="228" t="s">
        <v>144</v>
      </c>
      <c r="E182" s="239" t="s">
        <v>37</v>
      </c>
      <c r="F182" s="240" t="s">
        <v>242</v>
      </c>
      <c r="G182" s="238"/>
      <c r="H182" s="241">
        <v>497.13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144</v>
      </c>
      <c r="AU182" s="247" t="s">
        <v>90</v>
      </c>
      <c r="AV182" s="14" t="s">
        <v>90</v>
      </c>
      <c r="AW182" s="14" t="s">
        <v>146</v>
      </c>
      <c r="AX182" s="14" t="s">
        <v>81</v>
      </c>
      <c r="AY182" s="247" t="s">
        <v>133</v>
      </c>
    </row>
    <row r="183" s="15" customFormat="1">
      <c r="A183" s="15"/>
      <c r="B183" s="248"/>
      <c r="C183" s="249"/>
      <c r="D183" s="228" t="s">
        <v>144</v>
      </c>
      <c r="E183" s="250" t="s">
        <v>37</v>
      </c>
      <c r="F183" s="251" t="s">
        <v>148</v>
      </c>
      <c r="G183" s="249"/>
      <c r="H183" s="252">
        <v>497.13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8" t="s">
        <v>144</v>
      </c>
      <c r="AU183" s="258" t="s">
        <v>90</v>
      </c>
      <c r="AV183" s="15" t="s">
        <v>140</v>
      </c>
      <c r="AW183" s="15" t="s">
        <v>146</v>
      </c>
      <c r="AX183" s="15" t="s">
        <v>23</v>
      </c>
      <c r="AY183" s="258" t="s">
        <v>133</v>
      </c>
    </row>
    <row r="184" s="2" customFormat="1" ht="24.15" customHeight="1">
      <c r="A184" s="40"/>
      <c r="B184" s="41"/>
      <c r="C184" s="208" t="s">
        <v>7</v>
      </c>
      <c r="D184" s="208" t="s">
        <v>135</v>
      </c>
      <c r="E184" s="209" t="s">
        <v>273</v>
      </c>
      <c r="F184" s="210" t="s">
        <v>274</v>
      </c>
      <c r="G184" s="211" t="s">
        <v>138</v>
      </c>
      <c r="H184" s="212">
        <v>2450</v>
      </c>
      <c r="I184" s="213"/>
      <c r="J184" s="214">
        <f>ROUND(I184*H184,2)</f>
        <v>0</v>
      </c>
      <c r="K184" s="210" t="s">
        <v>139</v>
      </c>
      <c r="L184" s="46"/>
      <c r="M184" s="215" t="s">
        <v>37</v>
      </c>
      <c r="N184" s="216" t="s">
        <v>52</v>
      </c>
      <c r="O184" s="86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9" t="s">
        <v>140</v>
      </c>
      <c r="AT184" s="219" t="s">
        <v>135</v>
      </c>
      <c r="AU184" s="219" t="s">
        <v>90</v>
      </c>
      <c r="AY184" s="18" t="s">
        <v>133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8" t="s">
        <v>23</v>
      </c>
      <c r="BK184" s="220">
        <f>ROUND(I184*H184,2)</f>
        <v>0</v>
      </c>
      <c r="BL184" s="18" t="s">
        <v>140</v>
      </c>
      <c r="BM184" s="219" t="s">
        <v>275</v>
      </c>
    </row>
    <row r="185" s="2" customFormat="1">
      <c r="A185" s="40"/>
      <c r="B185" s="41"/>
      <c r="C185" s="42"/>
      <c r="D185" s="221" t="s">
        <v>142</v>
      </c>
      <c r="E185" s="42"/>
      <c r="F185" s="222" t="s">
        <v>276</v>
      </c>
      <c r="G185" s="42"/>
      <c r="H185" s="42"/>
      <c r="I185" s="223"/>
      <c r="J185" s="42"/>
      <c r="K185" s="42"/>
      <c r="L185" s="46"/>
      <c r="M185" s="224"/>
      <c r="N185" s="225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8" t="s">
        <v>142</v>
      </c>
      <c r="AU185" s="18" t="s">
        <v>90</v>
      </c>
    </row>
    <row r="186" s="13" customFormat="1">
      <c r="A186" s="13"/>
      <c r="B186" s="226"/>
      <c r="C186" s="227"/>
      <c r="D186" s="228" t="s">
        <v>144</v>
      </c>
      <c r="E186" s="229" t="s">
        <v>37</v>
      </c>
      <c r="F186" s="230" t="s">
        <v>145</v>
      </c>
      <c r="G186" s="227"/>
      <c r="H186" s="229" t="s">
        <v>37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144</v>
      </c>
      <c r="AU186" s="236" t="s">
        <v>90</v>
      </c>
      <c r="AV186" s="13" t="s">
        <v>23</v>
      </c>
      <c r="AW186" s="13" t="s">
        <v>146</v>
      </c>
      <c r="AX186" s="13" t="s">
        <v>81</v>
      </c>
      <c r="AY186" s="236" t="s">
        <v>133</v>
      </c>
    </row>
    <row r="187" s="14" customFormat="1">
      <c r="A187" s="14"/>
      <c r="B187" s="237"/>
      <c r="C187" s="238"/>
      <c r="D187" s="228" t="s">
        <v>144</v>
      </c>
      <c r="E187" s="239" t="s">
        <v>37</v>
      </c>
      <c r="F187" s="240" t="s">
        <v>277</v>
      </c>
      <c r="G187" s="238"/>
      <c r="H187" s="241">
        <v>2450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7" t="s">
        <v>144</v>
      </c>
      <c r="AU187" s="247" t="s">
        <v>90</v>
      </c>
      <c r="AV187" s="14" t="s">
        <v>90</v>
      </c>
      <c r="AW187" s="14" t="s">
        <v>146</v>
      </c>
      <c r="AX187" s="14" t="s">
        <v>81</v>
      </c>
      <c r="AY187" s="247" t="s">
        <v>133</v>
      </c>
    </row>
    <row r="188" s="15" customFormat="1">
      <c r="A188" s="15"/>
      <c r="B188" s="248"/>
      <c r="C188" s="249"/>
      <c r="D188" s="228" t="s">
        <v>144</v>
      </c>
      <c r="E188" s="250" t="s">
        <v>37</v>
      </c>
      <c r="F188" s="251" t="s">
        <v>148</v>
      </c>
      <c r="G188" s="249"/>
      <c r="H188" s="252">
        <v>2450</v>
      </c>
      <c r="I188" s="253"/>
      <c r="J188" s="249"/>
      <c r="K188" s="249"/>
      <c r="L188" s="254"/>
      <c r="M188" s="255"/>
      <c r="N188" s="256"/>
      <c r="O188" s="256"/>
      <c r="P188" s="256"/>
      <c r="Q188" s="256"/>
      <c r="R188" s="256"/>
      <c r="S188" s="256"/>
      <c r="T188" s="257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8" t="s">
        <v>144</v>
      </c>
      <c r="AU188" s="258" t="s">
        <v>90</v>
      </c>
      <c r="AV188" s="15" t="s">
        <v>140</v>
      </c>
      <c r="AW188" s="15" t="s">
        <v>146</v>
      </c>
      <c r="AX188" s="15" t="s">
        <v>23</v>
      </c>
      <c r="AY188" s="258" t="s">
        <v>133</v>
      </c>
    </row>
    <row r="189" s="2" customFormat="1" ht="24.15" customHeight="1">
      <c r="A189" s="40"/>
      <c r="B189" s="41"/>
      <c r="C189" s="208" t="s">
        <v>278</v>
      </c>
      <c r="D189" s="208" t="s">
        <v>135</v>
      </c>
      <c r="E189" s="209" t="s">
        <v>279</v>
      </c>
      <c r="F189" s="210" t="s">
        <v>280</v>
      </c>
      <c r="G189" s="211" t="s">
        <v>138</v>
      </c>
      <c r="H189" s="212">
        <v>1102.8699999999999</v>
      </c>
      <c r="I189" s="213"/>
      <c r="J189" s="214">
        <f>ROUND(I189*H189,2)</f>
        <v>0</v>
      </c>
      <c r="K189" s="210" t="s">
        <v>139</v>
      </c>
      <c r="L189" s="46"/>
      <c r="M189" s="215" t="s">
        <v>37</v>
      </c>
      <c r="N189" s="216" t="s">
        <v>52</v>
      </c>
      <c r="O189" s="86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9" t="s">
        <v>140</v>
      </c>
      <c r="AT189" s="219" t="s">
        <v>135</v>
      </c>
      <c r="AU189" s="219" t="s">
        <v>90</v>
      </c>
      <c r="AY189" s="18" t="s">
        <v>133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8" t="s">
        <v>23</v>
      </c>
      <c r="BK189" s="220">
        <f>ROUND(I189*H189,2)</f>
        <v>0</v>
      </c>
      <c r="BL189" s="18" t="s">
        <v>140</v>
      </c>
      <c r="BM189" s="219" t="s">
        <v>281</v>
      </c>
    </row>
    <row r="190" s="2" customFormat="1">
      <c r="A190" s="40"/>
      <c r="B190" s="41"/>
      <c r="C190" s="42"/>
      <c r="D190" s="221" t="s">
        <v>142</v>
      </c>
      <c r="E190" s="42"/>
      <c r="F190" s="222" t="s">
        <v>282</v>
      </c>
      <c r="G190" s="42"/>
      <c r="H190" s="42"/>
      <c r="I190" s="223"/>
      <c r="J190" s="42"/>
      <c r="K190" s="42"/>
      <c r="L190" s="46"/>
      <c r="M190" s="224"/>
      <c r="N190" s="225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8" t="s">
        <v>142</v>
      </c>
      <c r="AU190" s="18" t="s">
        <v>90</v>
      </c>
    </row>
    <row r="191" s="13" customFormat="1">
      <c r="A191" s="13"/>
      <c r="B191" s="226"/>
      <c r="C191" s="227"/>
      <c r="D191" s="228" t="s">
        <v>144</v>
      </c>
      <c r="E191" s="229" t="s">
        <v>37</v>
      </c>
      <c r="F191" s="230" t="s">
        <v>145</v>
      </c>
      <c r="G191" s="227"/>
      <c r="H191" s="229" t="s">
        <v>37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144</v>
      </c>
      <c r="AU191" s="236" t="s">
        <v>90</v>
      </c>
      <c r="AV191" s="13" t="s">
        <v>23</v>
      </c>
      <c r="AW191" s="13" t="s">
        <v>146</v>
      </c>
      <c r="AX191" s="13" t="s">
        <v>81</v>
      </c>
      <c r="AY191" s="236" t="s">
        <v>133</v>
      </c>
    </row>
    <row r="192" s="14" customFormat="1">
      <c r="A192" s="14"/>
      <c r="B192" s="237"/>
      <c r="C192" s="238"/>
      <c r="D192" s="228" t="s">
        <v>144</v>
      </c>
      <c r="E192" s="239" t="s">
        <v>37</v>
      </c>
      <c r="F192" s="240" t="s">
        <v>283</v>
      </c>
      <c r="G192" s="238"/>
      <c r="H192" s="241">
        <v>1600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7" t="s">
        <v>144</v>
      </c>
      <c r="AU192" s="247" t="s">
        <v>90</v>
      </c>
      <c r="AV192" s="14" t="s">
        <v>90</v>
      </c>
      <c r="AW192" s="14" t="s">
        <v>146</v>
      </c>
      <c r="AX192" s="14" t="s">
        <v>81</v>
      </c>
      <c r="AY192" s="247" t="s">
        <v>133</v>
      </c>
    </row>
    <row r="193" s="14" customFormat="1">
      <c r="A193" s="14"/>
      <c r="B193" s="237"/>
      <c r="C193" s="238"/>
      <c r="D193" s="228" t="s">
        <v>144</v>
      </c>
      <c r="E193" s="239" t="s">
        <v>37</v>
      </c>
      <c r="F193" s="240" t="s">
        <v>262</v>
      </c>
      <c r="G193" s="238"/>
      <c r="H193" s="241">
        <v>-497.13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7" t="s">
        <v>144</v>
      </c>
      <c r="AU193" s="247" t="s">
        <v>90</v>
      </c>
      <c r="AV193" s="14" t="s">
        <v>90</v>
      </c>
      <c r="AW193" s="14" t="s">
        <v>146</v>
      </c>
      <c r="AX193" s="14" t="s">
        <v>81</v>
      </c>
      <c r="AY193" s="247" t="s">
        <v>133</v>
      </c>
    </row>
    <row r="194" s="15" customFormat="1">
      <c r="A194" s="15"/>
      <c r="B194" s="248"/>
      <c r="C194" s="249"/>
      <c r="D194" s="228" t="s">
        <v>144</v>
      </c>
      <c r="E194" s="250" t="s">
        <v>37</v>
      </c>
      <c r="F194" s="251" t="s">
        <v>148</v>
      </c>
      <c r="G194" s="249"/>
      <c r="H194" s="252">
        <v>1102.8699999999999</v>
      </c>
      <c r="I194" s="253"/>
      <c r="J194" s="249"/>
      <c r="K194" s="249"/>
      <c r="L194" s="254"/>
      <c r="M194" s="255"/>
      <c r="N194" s="256"/>
      <c r="O194" s="256"/>
      <c r="P194" s="256"/>
      <c r="Q194" s="256"/>
      <c r="R194" s="256"/>
      <c r="S194" s="256"/>
      <c r="T194" s="257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8" t="s">
        <v>144</v>
      </c>
      <c r="AU194" s="258" t="s">
        <v>90</v>
      </c>
      <c r="AV194" s="15" t="s">
        <v>140</v>
      </c>
      <c r="AW194" s="15" t="s">
        <v>146</v>
      </c>
      <c r="AX194" s="15" t="s">
        <v>23</v>
      </c>
      <c r="AY194" s="258" t="s">
        <v>133</v>
      </c>
    </row>
    <row r="195" s="2" customFormat="1" ht="16.5" customHeight="1">
      <c r="A195" s="40"/>
      <c r="B195" s="41"/>
      <c r="C195" s="208" t="s">
        <v>284</v>
      </c>
      <c r="D195" s="208" t="s">
        <v>135</v>
      </c>
      <c r="E195" s="209" t="s">
        <v>285</v>
      </c>
      <c r="F195" s="210" t="s">
        <v>286</v>
      </c>
      <c r="G195" s="211" t="s">
        <v>151</v>
      </c>
      <c r="H195" s="212">
        <v>15</v>
      </c>
      <c r="I195" s="213"/>
      <c r="J195" s="214">
        <f>ROUND(I195*H195,2)</f>
        <v>0</v>
      </c>
      <c r="K195" s="210" t="s">
        <v>37</v>
      </c>
      <c r="L195" s="46"/>
      <c r="M195" s="215" t="s">
        <v>37</v>
      </c>
      <c r="N195" s="216" t="s">
        <v>52</v>
      </c>
      <c r="O195" s="86"/>
      <c r="P195" s="217">
        <f>O195*H195</f>
        <v>0</v>
      </c>
      <c r="Q195" s="217">
        <v>0.01</v>
      </c>
      <c r="R195" s="217">
        <f>Q195*H195</f>
        <v>0.14999999999999999</v>
      </c>
      <c r="S195" s="217">
        <v>0</v>
      </c>
      <c r="T195" s="218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9" t="s">
        <v>140</v>
      </c>
      <c r="AT195" s="219" t="s">
        <v>135</v>
      </c>
      <c r="AU195" s="219" t="s">
        <v>90</v>
      </c>
      <c r="AY195" s="18" t="s">
        <v>133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8" t="s">
        <v>23</v>
      </c>
      <c r="BK195" s="220">
        <f>ROUND(I195*H195,2)</f>
        <v>0</v>
      </c>
      <c r="BL195" s="18" t="s">
        <v>140</v>
      </c>
      <c r="BM195" s="219" t="s">
        <v>287</v>
      </c>
    </row>
    <row r="196" s="13" customFormat="1">
      <c r="A196" s="13"/>
      <c r="B196" s="226"/>
      <c r="C196" s="227"/>
      <c r="D196" s="228" t="s">
        <v>144</v>
      </c>
      <c r="E196" s="229" t="s">
        <v>37</v>
      </c>
      <c r="F196" s="230" t="s">
        <v>288</v>
      </c>
      <c r="G196" s="227"/>
      <c r="H196" s="229" t="s">
        <v>37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144</v>
      </c>
      <c r="AU196" s="236" t="s">
        <v>90</v>
      </c>
      <c r="AV196" s="13" t="s">
        <v>23</v>
      </c>
      <c r="AW196" s="13" t="s">
        <v>146</v>
      </c>
      <c r="AX196" s="13" t="s">
        <v>81</v>
      </c>
      <c r="AY196" s="236" t="s">
        <v>133</v>
      </c>
    </row>
    <row r="197" s="13" customFormat="1">
      <c r="A197" s="13"/>
      <c r="B197" s="226"/>
      <c r="C197" s="227"/>
      <c r="D197" s="228" t="s">
        <v>144</v>
      </c>
      <c r="E197" s="229" t="s">
        <v>37</v>
      </c>
      <c r="F197" s="230" t="s">
        <v>289</v>
      </c>
      <c r="G197" s="227"/>
      <c r="H197" s="229" t="s">
        <v>37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144</v>
      </c>
      <c r="AU197" s="236" t="s">
        <v>90</v>
      </c>
      <c r="AV197" s="13" t="s">
        <v>23</v>
      </c>
      <c r="AW197" s="13" t="s">
        <v>146</v>
      </c>
      <c r="AX197" s="13" t="s">
        <v>81</v>
      </c>
      <c r="AY197" s="236" t="s">
        <v>133</v>
      </c>
    </row>
    <row r="198" s="14" customFormat="1">
      <c r="A198" s="14"/>
      <c r="B198" s="237"/>
      <c r="C198" s="238"/>
      <c r="D198" s="228" t="s">
        <v>144</v>
      </c>
      <c r="E198" s="239" t="s">
        <v>37</v>
      </c>
      <c r="F198" s="240" t="s">
        <v>290</v>
      </c>
      <c r="G198" s="238"/>
      <c r="H198" s="241">
        <v>15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7" t="s">
        <v>144</v>
      </c>
      <c r="AU198" s="247" t="s">
        <v>90</v>
      </c>
      <c r="AV198" s="14" t="s">
        <v>90</v>
      </c>
      <c r="AW198" s="14" t="s">
        <v>146</v>
      </c>
      <c r="AX198" s="14" t="s">
        <v>81</v>
      </c>
      <c r="AY198" s="247" t="s">
        <v>133</v>
      </c>
    </row>
    <row r="199" s="15" customFormat="1">
      <c r="A199" s="15"/>
      <c r="B199" s="248"/>
      <c r="C199" s="249"/>
      <c r="D199" s="228" t="s">
        <v>144</v>
      </c>
      <c r="E199" s="250" t="s">
        <v>37</v>
      </c>
      <c r="F199" s="251" t="s">
        <v>148</v>
      </c>
      <c r="G199" s="249"/>
      <c r="H199" s="252">
        <v>15</v>
      </c>
      <c r="I199" s="253"/>
      <c r="J199" s="249"/>
      <c r="K199" s="249"/>
      <c r="L199" s="254"/>
      <c r="M199" s="255"/>
      <c r="N199" s="256"/>
      <c r="O199" s="256"/>
      <c r="P199" s="256"/>
      <c r="Q199" s="256"/>
      <c r="R199" s="256"/>
      <c r="S199" s="256"/>
      <c r="T199" s="257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8" t="s">
        <v>144</v>
      </c>
      <c r="AU199" s="258" t="s">
        <v>90</v>
      </c>
      <c r="AV199" s="15" t="s">
        <v>140</v>
      </c>
      <c r="AW199" s="15" t="s">
        <v>146</v>
      </c>
      <c r="AX199" s="15" t="s">
        <v>23</v>
      </c>
      <c r="AY199" s="258" t="s">
        <v>133</v>
      </c>
    </row>
    <row r="200" s="12" customFormat="1" ht="22.8" customHeight="1">
      <c r="A200" s="12"/>
      <c r="B200" s="192"/>
      <c r="C200" s="193"/>
      <c r="D200" s="194" t="s">
        <v>80</v>
      </c>
      <c r="E200" s="206" t="s">
        <v>140</v>
      </c>
      <c r="F200" s="206" t="s">
        <v>291</v>
      </c>
      <c r="G200" s="193"/>
      <c r="H200" s="193"/>
      <c r="I200" s="196"/>
      <c r="J200" s="207">
        <f>BK200</f>
        <v>0</v>
      </c>
      <c r="K200" s="193"/>
      <c r="L200" s="198"/>
      <c r="M200" s="199"/>
      <c r="N200" s="200"/>
      <c r="O200" s="200"/>
      <c r="P200" s="201">
        <f>SUM(P201:P241)</f>
        <v>0</v>
      </c>
      <c r="Q200" s="200"/>
      <c r="R200" s="201">
        <f>SUM(R201:R241)</f>
        <v>1537.7457374999999</v>
      </c>
      <c r="S200" s="200"/>
      <c r="T200" s="202">
        <f>SUM(T201:T241)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3" t="s">
        <v>23</v>
      </c>
      <c r="AT200" s="204" t="s">
        <v>80</v>
      </c>
      <c r="AU200" s="204" t="s">
        <v>23</v>
      </c>
      <c r="AY200" s="203" t="s">
        <v>133</v>
      </c>
      <c r="BK200" s="205">
        <f>SUM(BK201:BK241)</f>
        <v>0</v>
      </c>
    </row>
    <row r="201" s="2" customFormat="1" ht="16.5" customHeight="1">
      <c r="A201" s="40"/>
      <c r="B201" s="41"/>
      <c r="C201" s="208" t="s">
        <v>292</v>
      </c>
      <c r="D201" s="208" t="s">
        <v>135</v>
      </c>
      <c r="E201" s="209" t="s">
        <v>293</v>
      </c>
      <c r="F201" s="210" t="s">
        <v>294</v>
      </c>
      <c r="G201" s="211" t="s">
        <v>181</v>
      </c>
      <c r="H201" s="212">
        <v>4.6799999999999997</v>
      </c>
      <c r="I201" s="213"/>
      <c r="J201" s="214">
        <f>ROUND(I201*H201,2)</f>
        <v>0</v>
      </c>
      <c r="K201" s="210" t="s">
        <v>139</v>
      </c>
      <c r="L201" s="46"/>
      <c r="M201" s="215" t="s">
        <v>37</v>
      </c>
      <c r="N201" s="216" t="s">
        <v>52</v>
      </c>
      <c r="O201" s="86"/>
      <c r="P201" s="217">
        <f>O201*H201</f>
        <v>0</v>
      </c>
      <c r="Q201" s="217">
        <v>1.8907700000000001</v>
      </c>
      <c r="R201" s="217">
        <f>Q201*H201</f>
        <v>8.8488036000000001</v>
      </c>
      <c r="S201" s="217">
        <v>0</v>
      </c>
      <c r="T201" s="218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9" t="s">
        <v>140</v>
      </c>
      <c r="AT201" s="219" t="s">
        <v>135</v>
      </c>
      <c r="AU201" s="219" t="s">
        <v>90</v>
      </c>
      <c r="AY201" s="18" t="s">
        <v>133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8" t="s">
        <v>23</v>
      </c>
      <c r="BK201" s="220">
        <f>ROUND(I201*H201,2)</f>
        <v>0</v>
      </c>
      <c r="BL201" s="18" t="s">
        <v>140</v>
      </c>
      <c r="BM201" s="219" t="s">
        <v>295</v>
      </c>
    </row>
    <row r="202" s="2" customFormat="1">
      <c r="A202" s="40"/>
      <c r="B202" s="41"/>
      <c r="C202" s="42"/>
      <c r="D202" s="221" t="s">
        <v>142</v>
      </c>
      <c r="E202" s="42"/>
      <c r="F202" s="222" t="s">
        <v>296</v>
      </c>
      <c r="G202" s="42"/>
      <c r="H202" s="42"/>
      <c r="I202" s="223"/>
      <c r="J202" s="42"/>
      <c r="K202" s="42"/>
      <c r="L202" s="46"/>
      <c r="M202" s="224"/>
      <c r="N202" s="225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8" t="s">
        <v>142</v>
      </c>
      <c r="AU202" s="18" t="s">
        <v>90</v>
      </c>
    </row>
    <row r="203" s="14" customFormat="1">
      <c r="A203" s="14"/>
      <c r="B203" s="237"/>
      <c r="C203" s="238"/>
      <c r="D203" s="228" t="s">
        <v>144</v>
      </c>
      <c r="E203" s="239" t="s">
        <v>37</v>
      </c>
      <c r="F203" s="240" t="s">
        <v>297</v>
      </c>
      <c r="G203" s="238"/>
      <c r="H203" s="241">
        <v>4.6799999999999997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7" t="s">
        <v>144</v>
      </c>
      <c r="AU203" s="247" t="s">
        <v>90</v>
      </c>
      <c r="AV203" s="14" t="s">
        <v>90</v>
      </c>
      <c r="AW203" s="14" t="s">
        <v>146</v>
      </c>
      <c r="AX203" s="14" t="s">
        <v>81</v>
      </c>
      <c r="AY203" s="247" t="s">
        <v>133</v>
      </c>
    </row>
    <row r="204" s="15" customFormat="1">
      <c r="A204" s="15"/>
      <c r="B204" s="248"/>
      <c r="C204" s="249"/>
      <c r="D204" s="228" t="s">
        <v>144</v>
      </c>
      <c r="E204" s="250" t="s">
        <v>37</v>
      </c>
      <c r="F204" s="251" t="s">
        <v>148</v>
      </c>
      <c r="G204" s="249"/>
      <c r="H204" s="252">
        <v>4.6799999999999997</v>
      </c>
      <c r="I204" s="253"/>
      <c r="J204" s="249"/>
      <c r="K204" s="249"/>
      <c r="L204" s="254"/>
      <c r="M204" s="255"/>
      <c r="N204" s="256"/>
      <c r="O204" s="256"/>
      <c r="P204" s="256"/>
      <c r="Q204" s="256"/>
      <c r="R204" s="256"/>
      <c r="S204" s="256"/>
      <c r="T204" s="257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8" t="s">
        <v>144</v>
      </c>
      <c r="AU204" s="258" t="s">
        <v>90</v>
      </c>
      <c r="AV204" s="15" t="s">
        <v>140</v>
      </c>
      <c r="AW204" s="15" t="s">
        <v>146</v>
      </c>
      <c r="AX204" s="15" t="s">
        <v>23</v>
      </c>
      <c r="AY204" s="258" t="s">
        <v>133</v>
      </c>
    </row>
    <row r="205" s="2" customFormat="1" ht="21.75" customHeight="1">
      <c r="A205" s="40"/>
      <c r="B205" s="41"/>
      <c r="C205" s="208" t="s">
        <v>298</v>
      </c>
      <c r="D205" s="208" t="s">
        <v>135</v>
      </c>
      <c r="E205" s="209" t="s">
        <v>299</v>
      </c>
      <c r="F205" s="210" t="s">
        <v>300</v>
      </c>
      <c r="G205" s="211" t="s">
        <v>181</v>
      </c>
      <c r="H205" s="212">
        <v>3.024</v>
      </c>
      <c r="I205" s="213"/>
      <c r="J205" s="214">
        <f>ROUND(I205*H205,2)</f>
        <v>0</v>
      </c>
      <c r="K205" s="210" t="s">
        <v>139</v>
      </c>
      <c r="L205" s="46"/>
      <c r="M205" s="215" t="s">
        <v>37</v>
      </c>
      <c r="N205" s="216" t="s">
        <v>52</v>
      </c>
      <c r="O205" s="86"/>
      <c r="P205" s="217">
        <f>O205*H205</f>
        <v>0</v>
      </c>
      <c r="Q205" s="217">
        <v>2.234</v>
      </c>
      <c r="R205" s="217">
        <f>Q205*H205</f>
        <v>6.7556159999999998</v>
      </c>
      <c r="S205" s="217">
        <v>0</v>
      </c>
      <c r="T205" s="218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9" t="s">
        <v>140</v>
      </c>
      <c r="AT205" s="219" t="s">
        <v>135</v>
      </c>
      <c r="AU205" s="219" t="s">
        <v>90</v>
      </c>
      <c r="AY205" s="18" t="s">
        <v>133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8" t="s">
        <v>23</v>
      </c>
      <c r="BK205" s="220">
        <f>ROUND(I205*H205,2)</f>
        <v>0</v>
      </c>
      <c r="BL205" s="18" t="s">
        <v>140</v>
      </c>
      <c r="BM205" s="219" t="s">
        <v>301</v>
      </c>
    </row>
    <row r="206" s="2" customFormat="1">
      <c r="A206" s="40"/>
      <c r="B206" s="41"/>
      <c r="C206" s="42"/>
      <c r="D206" s="221" t="s">
        <v>142</v>
      </c>
      <c r="E206" s="42"/>
      <c r="F206" s="222" t="s">
        <v>302</v>
      </c>
      <c r="G206" s="42"/>
      <c r="H206" s="42"/>
      <c r="I206" s="223"/>
      <c r="J206" s="42"/>
      <c r="K206" s="42"/>
      <c r="L206" s="46"/>
      <c r="M206" s="224"/>
      <c r="N206" s="225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8" t="s">
        <v>142</v>
      </c>
      <c r="AU206" s="18" t="s">
        <v>90</v>
      </c>
    </row>
    <row r="207" s="13" customFormat="1">
      <c r="A207" s="13"/>
      <c r="B207" s="226"/>
      <c r="C207" s="227"/>
      <c r="D207" s="228" t="s">
        <v>144</v>
      </c>
      <c r="E207" s="229" t="s">
        <v>37</v>
      </c>
      <c r="F207" s="230" t="s">
        <v>303</v>
      </c>
      <c r="G207" s="227"/>
      <c r="H207" s="229" t="s">
        <v>37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144</v>
      </c>
      <c r="AU207" s="236" t="s">
        <v>90</v>
      </c>
      <c r="AV207" s="13" t="s">
        <v>23</v>
      </c>
      <c r="AW207" s="13" t="s">
        <v>146</v>
      </c>
      <c r="AX207" s="13" t="s">
        <v>81</v>
      </c>
      <c r="AY207" s="236" t="s">
        <v>133</v>
      </c>
    </row>
    <row r="208" s="14" customFormat="1">
      <c r="A208" s="14"/>
      <c r="B208" s="237"/>
      <c r="C208" s="238"/>
      <c r="D208" s="228" t="s">
        <v>144</v>
      </c>
      <c r="E208" s="239" t="s">
        <v>37</v>
      </c>
      <c r="F208" s="240" t="s">
        <v>304</v>
      </c>
      <c r="G208" s="238"/>
      <c r="H208" s="241">
        <v>3.024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7" t="s">
        <v>144</v>
      </c>
      <c r="AU208" s="247" t="s">
        <v>90</v>
      </c>
      <c r="AV208" s="14" t="s">
        <v>90</v>
      </c>
      <c r="AW208" s="14" t="s">
        <v>146</v>
      </c>
      <c r="AX208" s="14" t="s">
        <v>81</v>
      </c>
      <c r="AY208" s="247" t="s">
        <v>133</v>
      </c>
    </row>
    <row r="209" s="15" customFormat="1">
      <c r="A209" s="15"/>
      <c r="B209" s="248"/>
      <c r="C209" s="249"/>
      <c r="D209" s="228" t="s">
        <v>144</v>
      </c>
      <c r="E209" s="250" t="s">
        <v>37</v>
      </c>
      <c r="F209" s="251" t="s">
        <v>148</v>
      </c>
      <c r="G209" s="249"/>
      <c r="H209" s="252">
        <v>3.024</v>
      </c>
      <c r="I209" s="253"/>
      <c r="J209" s="249"/>
      <c r="K209" s="249"/>
      <c r="L209" s="254"/>
      <c r="M209" s="255"/>
      <c r="N209" s="256"/>
      <c r="O209" s="256"/>
      <c r="P209" s="256"/>
      <c r="Q209" s="256"/>
      <c r="R209" s="256"/>
      <c r="S209" s="256"/>
      <c r="T209" s="257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8" t="s">
        <v>144</v>
      </c>
      <c r="AU209" s="258" t="s">
        <v>90</v>
      </c>
      <c r="AV209" s="15" t="s">
        <v>140</v>
      </c>
      <c r="AW209" s="15" t="s">
        <v>146</v>
      </c>
      <c r="AX209" s="15" t="s">
        <v>23</v>
      </c>
      <c r="AY209" s="258" t="s">
        <v>133</v>
      </c>
    </row>
    <row r="210" s="2" customFormat="1" ht="24.15" customHeight="1">
      <c r="A210" s="40"/>
      <c r="B210" s="41"/>
      <c r="C210" s="208" t="s">
        <v>305</v>
      </c>
      <c r="D210" s="208" t="s">
        <v>135</v>
      </c>
      <c r="E210" s="209" t="s">
        <v>306</v>
      </c>
      <c r="F210" s="210" t="s">
        <v>307</v>
      </c>
      <c r="G210" s="211" t="s">
        <v>181</v>
      </c>
      <c r="H210" s="212">
        <v>43.375</v>
      </c>
      <c r="I210" s="213"/>
      <c r="J210" s="214">
        <f>ROUND(I210*H210,2)</f>
        <v>0</v>
      </c>
      <c r="K210" s="210" t="s">
        <v>139</v>
      </c>
      <c r="L210" s="46"/>
      <c r="M210" s="215" t="s">
        <v>37</v>
      </c>
      <c r="N210" s="216" t="s">
        <v>52</v>
      </c>
      <c r="O210" s="86"/>
      <c r="P210" s="217">
        <f>O210*H210</f>
        <v>0</v>
      </c>
      <c r="Q210" s="217">
        <v>2.4289999999999998</v>
      </c>
      <c r="R210" s="217">
        <f>Q210*H210</f>
        <v>105.35787499999999</v>
      </c>
      <c r="S210" s="217">
        <v>0</v>
      </c>
      <c r="T210" s="218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9" t="s">
        <v>140</v>
      </c>
      <c r="AT210" s="219" t="s">
        <v>135</v>
      </c>
      <c r="AU210" s="219" t="s">
        <v>90</v>
      </c>
      <c r="AY210" s="18" t="s">
        <v>133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8" t="s">
        <v>23</v>
      </c>
      <c r="BK210" s="220">
        <f>ROUND(I210*H210,2)</f>
        <v>0</v>
      </c>
      <c r="BL210" s="18" t="s">
        <v>140</v>
      </c>
      <c r="BM210" s="219" t="s">
        <v>308</v>
      </c>
    </row>
    <row r="211" s="2" customFormat="1">
      <c r="A211" s="40"/>
      <c r="B211" s="41"/>
      <c r="C211" s="42"/>
      <c r="D211" s="221" t="s">
        <v>142</v>
      </c>
      <c r="E211" s="42"/>
      <c r="F211" s="222" t="s">
        <v>309</v>
      </c>
      <c r="G211" s="42"/>
      <c r="H211" s="42"/>
      <c r="I211" s="223"/>
      <c r="J211" s="42"/>
      <c r="K211" s="42"/>
      <c r="L211" s="46"/>
      <c r="M211" s="224"/>
      <c r="N211" s="225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8" t="s">
        <v>142</v>
      </c>
      <c r="AU211" s="18" t="s">
        <v>90</v>
      </c>
    </row>
    <row r="212" s="13" customFormat="1">
      <c r="A212" s="13"/>
      <c r="B212" s="226"/>
      <c r="C212" s="227"/>
      <c r="D212" s="228" t="s">
        <v>144</v>
      </c>
      <c r="E212" s="229" t="s">
        <v>37</v>
      </c>
      <c r="F212" s="230" t="s">
        <v>310</v>
      </c>
      <c r="G212" s="227"/>
      <c r="H212" s="229" t="s">
        <v>37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144</v>
      </c>
      <c r="AU212" s="236" t="s">
        <v>90</v>
      </c>
      <c r="AV212" s="13" t="s">
        <v>23</v>
      </c>
      <c r="AW212" s="13" t="s">
        <v>146</v>
      </c>
      <c r="AX212" s="13" t="s">
        <v>81</v>
      </c>
      <c r="AY212" s="236" t="s">
        <v>133</v>
      </c>
    </row>
    <row r="213" s="13" customFormat="1">
      <c r="A213" s="13"/>
      <c r="B213" s="226"/>
      <c r="C213" s="227"/>
      <c r="D213" s="228" t="s">
        <v>144</v>
      </c>
      <c r="E213" s="229" t="s">
        <v>37</v>
      </c>
      <c r="F213" s="230" t="s">
        <v>311</v>
      </c>
      <c r="G213" s="227"/>
      <c r="H213" s="229" t="s">
        <v>37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144</v>
      </c>
      <c r="AU213" s="236" t="s">
        <v>90</v>
      </c>
      <c r="AV213" s="13" t="s">
        <v>23</v>
      </c>
      <c r="AW213" s="13" t="s">
        <v>146</v>
      </c>
      <c r="AX213" s="13" t="s">
        <v>81</v>
      </c>
      <c r="AY213" s="236" t="s">
        <v>133</v>
      </c>
    </row>
    <row r="214" s="14" customFormat="1">
      <c r="A214" s="14"/>
      <c r="B214" s="237"/>
      <c r="C214" s="238"/>
      <c r="D214" s="228" t="s">
        <v>144</v>
      </c>
      <c r="E214" s="239" t="s">
        <v>37</v>
      </c>
      <c r="F214" s="240" t="s">
        <v>312</v>
      </c>
      <c r="G214" s="238"/>
      <c r="H214" s="241">
        <v>43.375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7" t="s">
        <v>144</v>
      </c>
      <c r="AU214" s="247" t="s">
        <v>90</v>
      </c>
      <c r="AV214" s="14" t="s">
        <v>90</v>
      </c>
      <c r="AW214" s="14" t="s">
        <v>146</v>
      </c>
      <c r="AX214" s="14" t="s">
        <v>81</v>
      </c>
      <c r="AY214" s="247" t="s">
        <v>133</v>
      </c>
    </row>
    <row r="215" s="15" customFormat="1">
      <c r="A215" s="15"/>
      <c r="B215" s="248"/>
      <c r="C215" s="249"/>
      <c r="D215" s="228" t="s">
        <v>144</v>
      </c>
      <c r="E215" s="250" t="s">
        <v>37</v>
      </c>
      <c r="F215" s="251" t="s">
        <v>148</v>
      </c>
      <c r="G215" s="249"/>
      <c r="H215" s="252">
        <v>43.375</v>
      </c>
      <c r="I215" s="253"/>
      <c r="J215" s="249"/>
      <c r="K215" s="249"/>
      <c r="L215" s="254"/>
      <c r="M215" s="255"/>
      <c r="N215" s="256"/>
      <c r="O215" s="256"/>
      <c r="P215" s="256"/>
      <c r="Q215" s="256"/>
      <c r="R215" s="256"/>
      <c r="S215" s="256"/>
      <c r="T215" s="257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8" t="s">
        <v>144</v>
      </c>
      <c r="AU215" s="258" t="s">
        <v>90</v>
      </c>
      <c r="AV215" s="15" t="s">
        <v>140</v>
      </c>
      <c r="AW215" s="15" t="s">
        <v>146</v>
      </c>
      <c r="AX215" s="15" t="s">
        <v>23</v>
      </c>
      <c r="AY215" s="258" t="s">
        <v>133</v>
      </c>
    </row>
    <row r="216" s="2" customFormat="1" ht="16.5" customHeight="1">
      <c r="A216" s="40"/>
      <c r="B216" s="41"/>
      <c r="C216" s="208" t="s">
        <v>313</v>
      </c>
      <c r="D216" s="208" t="s">
        <v>135</v>
      </c>
      <c r="E216" s="209" t="s">
        <v>314</v>
      </c>
      <c r="F216" s="210" t="s">
        <v>315</v>
      </c>
      <c r="G216" s="211" t="s">
        <v>138</v>
      </c>
      <c r="H216" s="212">
        <v>5.2800000000000002</v>
      </c>
      <c r="I216" s="213"/>
      <c r="J216" s="214">
        <f>ROUND(I216*H216,2)</f>
        <v>0</v>
      </c>
      <c r="K216" s="210" t="s">
        <v>139</v>
      </c>
      <c r="L216" s="46"/>
      <c r="M216" s="215" t="s">
        <v>37</v>
      </c>
      <c r="N216" s="216" t="s">
        <v>52</v>
      </c>
      <c r="O216" s="86"/>
      <c r="P216" s="217">
        <f>O216*H216</f>
        <v>0</v>
      </c>
      <c r="Q216" s="217">
        <v>0.0063200000000000001</v>
      </c>
      <c r="R216" s="217">
        <f>Q216*H216</f>
        <v>0.033369599999999999</v>
      </c>
      <c r="S216" s="217">
        <v>0</v>
      </c>
      <c r="T216" s="21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9" t="s">
        <v>140</v>
      </c>
      <c r="AT216" s="219" t="s">
        <v>135</v>
      </c>
      <c r="AU216" s="219" t="s">
        <v>90</v>
      </c>
      <c r="AY216" s="18" t="s">
        <v>133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8" t="s">
        <v>23</v>
      </c>
      <c r="BK216" s="220">
        <f>ROUND(I216*H216,2)</f>
        <v>0</v>
      </c>
      <c r="BL216" s="18" t="s">
        <v>140</v>
      </c>
      <c r="BM216" s="219" t="s">
        <v>316</v>
      </c>
    </row>
    <row r="217" s="2" customFormat="1">
      <c r="A217" s="40"/>
      <c r="B217" s="41"/>
      <c r="C217" s="42"/>
      <c r="D217" s="221" t="s">
        <v>142</v>
      </c>
      <c r="E217" s="42"/>
      <c r="F217" s="222" t="s">
        <v>317</v>
      </c>
      <c r="G217" s="42"/>
      <c r="H217" s="42"/>
      <c r="I217" s="223"/>
      <c r="J217" s="42"/>
      <c r="K217" s="42"/>
      <c r="L217" s="46"/>
      <c r="M217" s="224"/>
      <c r="N217" s="225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142</v>
      </c>
      <c r="AU217" s="18" t="s">
        <v>90</v>
      </c>
    </row>
    <row r="218" s="14" customFormat="1">
      <c r="A218" s="14"/>
      <c r="B218" s="237"/>
      <c r="C218" s="238"/>
      <c r="D218" s="228" t="s">
        <v>144</v>
      </c>
      <c r="E218" s="239" t="s">
        <v>37</v>
      </c>
      <c r="F218" s="240" t="s">
        <v>318</v>
      </c>
      <c r="G218" s="238"/>
      <c r="H218" s="241">
        <v>5.2800000000000002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7" t="s">
        <v>144</v>
      </c>
      <c r="AU218" s="247" t="s">
        <v>90</v>
      </c>
      <c r="AV218" s="14" t="s">
        <v>90</v>
      </c>
      <c r="AW218" s="14" t="s">
        <v>146</v>
      </c>
      <c r="AX218" s="14" t="s">
        <v>81</v>
      </c>
      <c r="AY218" s="247" t="s">
        <v>133</v>
      </c>
    </row>
    <row r="219" s="15" customFormat="1">
      <c r="A219" s="15"/>
      <c r="B219" s="248"/>
      <c r="C219" s="249"/>
      <c r="D219" s="228" t="s">
        <v>144</v>
      </c>
      <c r="E219" s="250" t="s">
        <v>37</v>
      </c>
      <c r="F219" s="251" t="s">
        <v>148</v>
      </c>
      <c r="G219" s="249"/>
      <c r="H219" s="252">
        <v>5.2800000000000002</v>
      </c>
      <c r="I219" s="253"/>
      <c r="J219" s="249"/>
      <c r="K219" s="249"/>
      <c r="L219" s="254"/>
      <c r="M219" s="255"/>
      <c r="N219" s="256"/>
      <c r="O219" s="256"/>
      <c r="P219" s="256"/>
      <c r="Q219" s="256"/>
      <c r="R219" s="256"/>
      <c r="S219" s="256"/>
      <c r="T219" s="257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8" t="s">
        <v>144</v>
      </c>
      <c r="AU219" s="258" t="s">
        <v>90</v>
      </c>
      <c r="AV219" s="15" t="s">
        <v>140</v>
      </c>
      <c r="AW219" s="15" t="s">
        <v>146</v>
      </c>
      <c r="AX219" s="15" t="s">
        <v>23</v>
      </c>
      <c r="AY219" s="258" t="s">
        <v>133</v>
      </c>
    </row>
    <row r="220" s="2" customFormat="1" ht="16.5" customHeight="1">
      <c r="A220" s="40"/>
      <c r="B220" s="41"/>
      <c r="C220" s="208" t="s">
        <v>319</v>
      </c>
      <c r="D220" s="208" t="s">
        <v>135</v>
      </c>
      <c r="E220" s="209" t="s">
        <v>320</v>
      </c>
      <c r="F220" s="210" t="s">
        <v>321</v>
      </c>
      <c r="G220" s="211" t="s">
        <v>138</v>
      </c>
      <c r="H220" s="212">
        <v>113.47</v>
      </c>
      <c r="I220" s="213"/>
      <c r="J220" s="214">
        <f>ROUND(I220*H220,2)</f>
        <v>0</v>
      </c>
      <c r="K220" s="210" t="s">
        <v>139</v>
      </c>
      <c r="L220" s="46"/>
      <c r="M220" s="215" t="s">
        <v>37</v>
      </c>
      <c r="N220" s="216" t="s">
        <v>52</v>
      </c>
      <c r="O220" s="86"/>
      <c r="P220" s="217">
        <f>O220*H220</f>
        <v>0</v>
      </c>
      <c r="Q220" s="217">
        <v>0.0063899999999999998</v>
      </c>
      <c r="R220" s="217">
        <f>Q220*H220</f>
        <v>0.72507329999999992</v>
      </c>
      <c r="S220" s="217">
        <v>0</v>
      </c>
      <c r="T220" s="218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9" t="s">
        <v>140</v>
      </c>
      <c r="AT220" s="219" t="s">
        <v>135</v>
      </c>
      <c r="AU220" s="219" t="s">
        <v>90</v>
      </c>
      <c r="AY220" s="18" t="s">
        <v>133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8" t="s">
        <v>23</v>
      </c>
      <c r="BK220" s="220">
        <f>ROUND(I220*H220,2)</f>
        <v>0</v>
      </c>
      <c r="BL220" s="18" t="s">
        <v>140</v>
      </c>
      <c r="BM220" s="219" t="s">
        <v>322</v>
      </c>
    </row>
    <row r="221" s="2" customFormat="1">
      <c r="A221" s="40"/>
      <c r="B221" s="41"/>
      <c r="C221" s="42"/>
      <c r="D221" s="221" t="s">
        <v>142</v>
      </c>
      <c r="E221" s="42"/>
      <c r="F221" s="222" t="s">
        <v>323</v>
      </c>
      <c r="G221" s="42"/>
      <c r="H221" s="42"/>
      <c r="I221" s="223"/>
      <c r="J221" s="42"/>
      <c r="K221" s="42"/>
      <c r="L221" s="46"/>
      <c r="M221" s="224"/>
      <c r="N221" s="225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142</v>
      </c>
      <c r="AU221" s="18" t="s">
        <v>90</v>
      </c>
    </row>
    <row r="222" s="14" customFormat="1">
      <c r="A222" s="14"/>
      <c r="B222" s="237"/>
      <c r="C222" s="238"/>
      <c r="D222" s="228" t="s">
        <v>144</v>
      </c>
      <c r="E222" s="239" t="s">
        <v>37</v>
      </c>
      <c r="F222" s="240" t="s">
        <v>324</v>
      </c>
      <c r="G222" s="238"/>
      <c r="H222" s="241">
        <v>113.47000000000001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7" t="s">
        <v>144</v>
      </c>
      <c r="AU222" s="247" t="s">
        <v>90</v>
      </c>
      <c r="AV222" s="14" t="s">
        <v>90</v>
      </c>
      <c r="AW222" s="14" t="s">
        <v>146</v>
      </c>
      <c r="AX222" s="14" t="s">
        <v>81</v>
      </c>
      <c r="AY222" s="247" t="s">
        <v>133</v>
      </c>
    </row>
    <row r="223" s="15" customFormat="1">
      <c r="A223" s="15"/>
      <c r="B223" s="248"/>
      <c r="C223" s="249"/>
      <c r="D223" s="228" t="s">
        <v>144</v>
      </c>
      <c r="E223" s="250" t="s">
        <v>37</v>
      </c>
      <c r="F223" s="251" t="s">
        <v>148</v>
      </c>
      <c r="G223" s="249"/>
      <c r="H223" s="252">
        <v>113.47000000000001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8" t="s">
        <v>144</v>
      </c>
      <c r="AU223" s="258" t="s">
        <v>90</v>
      </c>
      <c r="AV223" s="15" t="s">
        <v>140</v>
      </c>
      <c r="AW223" s="15" t="s">
        <v>146</v>
      </c>
      <c r="AX223" s="15" t="s">
        <v>23</v>
      </c>
      <c r="AY223" s="258" t="s">
        <v>133</v>
      </c>
    </row>
    <row r="224" s="2" customFormat="1" ht="21.75" customHeight="1">
      <c r="A224" s="40"/>
      <c r="B224" s="41"/>
      <c r="C224" s="208" t="s">
        <v>325</v>
      </c>
      <c r="D224" s="208" t="s">
        <v>135</v>
      </c>
      <c r="E224" s="209" t="s">
        <v>326</v>
      </c>
      <c r="F224" s="210" t="s">
        <v>327</v>
      </c>
      <c r="G224" s="211" t="s">
        <v>181</v>
      </c>
      <c r="H224" s="212">
        <v>250</v>
      </c>
      <c r="I224" s="213"/>
      <c r="J224" s="214">
        <f>ROUND(I224*H224,2)</f>
        <v>0</v>
      </c>
      <c r="K224" s="210" t="s">
        <v>139</v>
      </c>
      <c r="L224" s="46"/>
      <c r="M224" s="215" t="s">
        <v>37</v>
      </c>
      <c r="N224" s="216" t="s">
        <v>52</v>
      </c>
      <c r="O224" s="86"/>
      <c r="P224" s="217">
        <f>O224*H224</f>
        <v>0</v>
      </c>
      <c r="Q224" s="217">
        <v>2.0874999999999999</v>
      </c>
      <c r="R224" s="217">
        <f>Q224*H224</f>
        <v>521.875</v>
      </c>
      <c r="S224" s="217">
        <v>0</v>
      </c>
      <c r="T224" s="218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9" t="s">
        <v>140</v>
      </c>
      <c r="AT224" s="219" t="s">
        <v>135</v>
      </c>
      <c r="AU224" s="219" t="s">
        <v>90</v>
      </c>
      <c r="AY224" s="18" t="s">
        <v>133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18" t="s">
        <v>23</v>
      </c>
      <c r="BK224" s="220">
        <f>ROUND(I224*H224,2)</f>
        <v>0</v>
      </c>
      <c r="BL224" s="18" t="s">
        <v>140</v>
      </c>
      <c r="BM224" s="219" t="s">
        <v>328</v>
      </c>
    </row>
    <row r="225" s="2" customFormat="1">
      <c r="A225" s="40"/>
      <c r="B225" s="41"/>
      <c r="C225" s="42"/>
      <c r="D225" s="221" t="s">
        <v>142</v>
      </c>
      <c r="E225" s="42"/>
      <c r="F225" s="222" t="s">
        <v>329</v>
      </c>
      <c r="G225" s="42"/>
      <c r="H225" s="42"/>
      <c r="I225" s="223"/>
      <c r="J225" s="42"/>
      <c r="K225" s="42"/>
      <c r="L225" s="46"/>
      <c r="M225" s="224"/>
      <c r="N225" s="225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8" t="s">
        <v>142</v>
      </c>
      <c r="AU225" s="18" t="s">
        <v>90</v>
      </c>
    </row>
    <row r="226" s="13" customFormat="1">
      <c r="A226" s="13"/>
      <c r="B226" s="226"/>
      <c r="C226" s="227"/>
      <c r="D226" s="228" t="s">
        <v>144</v>
      </c>
      <c r="E226" s="229" t="s">
        <v>37</v>
      </c>
      <c r="F226" s="230" t="s">
        <v>145</v>
      </c>
      <c r="G226" s="227"/>
      <c r="H226" s="229" t="s">
        <v>37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144</v>
      </c>
      <c r="AU226" s="236" t="s">
        <v>90</v>
      </c>
      <c r="AV226" s="13" t="s">
        <v>23</v>
      </c>
      <c r="AW226" s="13" t="s">
        <v>146</v>
      </c>
      <c r="AX226" s="13" t="s">
        <v>81</v>
      </c>
      <c r="AY226" s="236" t="s">
        <v>133</v>
      </c>
    </row>
    <row r="227" s="14" customFormat="1">
      <c r="A227" s="14"/>
      <c r="B227" s="237"/>
      <c r="C227" s="238"/>
      <c r="D227" s="228" t="s">
        <v>144</v>
      </c>
      <c r="E227" s="239" t="s">
        <v>37</v>
      </c>
      <c r="F227" s="240" t="s">
        <v>330</v>
      </c>
      <c r="G227" s="238"/>
      <c r="H227" s="241">
        <v>250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7" t="s">
        <v>144</v>
      </c>
      <c r="AU227" s="247" t="s">
        <v>90</v>
      </c>
      <c r="AV227" s="14" t="s">
        <v>90</v>
      </c>
      <c r="AW227" s="14" t="s">
        <v>146</v>
      </c>
      <c r="AX227" s="14" t="s">
        <v>81</v>
      </c>
      <c r="AY227" s="247" t="s">
        <v>133</v>
      </c>
    </row>
    <row r="228" s="15" customFormat="1">
      <c r="A228" s="15"/>
      <c r="B228" s="248"/>
      <c r="C228" s="249"/>
      <c r="D228" s="228" t="s">
        <v>144</v>
      </c>
      <c r="E228" s="250" t="s">
        <v>37</v>
      </c>
      <c r="F228" s="251" t="s">
        <v>148</v>
      </c>
      <c r="G228" s="249"/>
      <c r="H228" s="252">
        <v>250</v>
      </c>
      <c r="I228" s="253"/>
      <c r="J228" s="249"/>
      <c r="K228" s="249"/>
      <c r="L228" s="254"/>
      <c r="M228" s="255"/>
      <c r="N228" s="256"/>
      <c r="O228" s="256"/>
      <c r="P228" s="256"/>
      <c r="Q228" s="256"/>
      <c r="R228" s="256"/>
      <c r="S228" s="256"/>
      <c r="T228" s="257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8" t="s">
        <v>144</v>
      </c>
      <c r="AU228" s="258" t="s">
        <v>90</v>
      </c>
      <c r="AV228" s="15" t="s">
        <v>140</v>
      </c>
      <c r="AW228" s="15" t="s">
        <v>146</v>
      </c>
      <c r="AX228" s="15" t="s">
        <v>23</v>
      </c>
      <c r="AY228" s="258" t="s">
        <v>133</v>
      </c>
    </row>
    <row r="229" s="2" customFormat="1" ht="24.15" customHeight="1">
      <c r="A229" s="40"/>
      <c r="B229" s="41"/>
      <c r="C229" s="208" t="s">
        <v>331</v>
      </c>
      <c r="D229" s="208" t="s">
        <v>135</v>
      </c>
      <c r="E229" s="209" t="s">
        <v>332</v>
      </c>
      <c r="F229" s="210" t="s">
        <v>333</v>
      </c>
      <c r="G229" s="211" t="s">
        <v>181</v>
      </c>
      <c r="H229" s="212">
        <v>45</v>
      </c>
      <c r="I229" s="213"/>
      <c r="J229" s="214">
        <f>ROUND(I229*H229,2)</f>
        <v>0</v>
      </c>
      <c r="K229" s="210" t="s">
        <v>139</v>
      </c>
      <c r="L229" s="46"/>
      <c r="M229" s="215" t="s">
        <v>37</v>
      </c>
      <c r="N229" s="216" t="s">
        <v>52</v>
      </c>
      <c r="O229" s="86"/>
      <c r="P229" s="217">
        <f>O229*H229</f>
        <v>0</v>
      </c>
      <c r="Q229" s="217">
        <v>1.8700000000000001</v>
      </c>
      <c r="R229" s="217">
        <f>Q229*H229</f>
        <v>84.150000000000006</v>
      </c>
      <c r="S229" s="217">
        <v>0</v>
      </c>
      <c r="T229" s="218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9" t="s">
        <v>140</v>
      </c>
      <c r="AT229" s="219" t="s">
        <v>135</v>
      </c>
      <c r="AU229" s="219" t="s">
        <v>90</v>
      </c>
      <c r="AY229" s="18" t="s">
        <v>133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8" t="s">
        <v>23</v>
      </c>
      <c r="BK229" s="220">
        <f>ROUND(I229*H229,2)</f>
        <v>0</v>
      </c>
      <c r="BL229" s="18" t="s">
        <v>140</v>
      </c>
      <c r="BM229" s="219" t="s">
        <v>334</v>
      </c>
    </row>
    <row r="230" s="2" customFormat="1">
      <c r="A230" s="40"/>
      <c r="B230" s="41"/>
      <c r="C230" s="42"/>
      <c r="D230" s="221" t="s">
        <v>142</v>
      </c>
      <c r="E230" s="42"/>
      <c r="F230" s="222" t="s">
        <v>335</v>
      </c>
      <c r="G230" s="42"/>
      <c r="H230" s="42"/>
      <c r="I230" s="223"/>
      <c r="J230" s="42"/>
      <c r="K230" s="42"/>
      <c r="L230" s="46"/>
      <c r="M230" s="224"/>
      <c r="N230" s="225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8" t="s">
        <v>142</v>
      </c>
      <c r="AU230" s="18" t="s">
        <v>90</v>
      </c>
    </row>
    <row r="231" s="14" customFormat="1">
      <c r="A231" s="14"/>
      <c r="B231" s="237"/>
      <c r="C231" s="238"/>
      <c r="D231" s="228" t="s">
        <v>144</v>
      </c>
      <c r="E231" s="239" t="s">
        <v>37</v>
      </c>
      <c r="F231" s="240" t="s">
        <v>336</v>
      </c>
      <c r="G231" s="238"/>
      <c r="H231" s="241">
        <v>45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7" t="s">
        <v>144</v>
      </c>
      <c r="AU231" s="247" t="s">
        <v>90</v>
      </c>
      <c r="AV231" s="14" t="s">
        <v>90</v>
      </c>
      <c r="AW231" s="14" t="s">
        <v>146</v>
      </c>
      <c r="AX231" s="14" t="s">
        <v>81</v>
      </c>
      <c r="AY231" s="247" t="s">
        <v>133</v>
      </c>
    </row>
    <row r="232" s="15" customFormat="1">
      <c r="A232" s="15"/>
      <c r="B232" s="248"/>
      <c r="C232" s="249"/>
      <c r="D232" s="228" t="s">
        <v>144</v>
      </c>
      <c r="E232" s="250" t="s">
        <v>37</v>
      </c>
      <c r="F232" s="251" t="s">
        <v>148</v>
      </c>
      <c r="G232" s="249"/>
      <c r="H232" s="252">
        <v>45</v>
      </c>
      <c r="I232" s="253"/>
      <c r="J232" s="249"/>
      <c r="K232" s="249"/>
      <c r="L232" s="254"/>
      <c r="M232" s="255"/>
      <c r="N232" s="256"/>
      <c r="O232" s="256"/>
      <c r="P232" s="256"/>
      <c r="Q232" s="256"/>
      <c r="R232" s="256"/>
      <c r="S232" s="256"/>
      <c r="T232" s="257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8" t="s">
        <v>144</v>
      </c>
      <c r="AU232" s="258" t="s">
        <v>90</v>
      </c>
      <c r="AV232" s="15" t="s">
        <v>140</v>
      </c>
      <c r="AW232" s="15" t="s">
        <v>146</v>
      </c>
      <c r="AX232" s="15" t="s">
        <v>23</v>
      </c>
      <c r="AY232" s="258" t="s">
        <v>133</v>
      </c>
    </row>
    <row r="233" s="2" customFormat="1" ht="33" customHeight="1">
      <c r="A233" s="40"/>
      <c r="B233" s="41"/>
      <c r="C233" s="208" t="s">
        <v>337</v>
      </c>
      <c r="D233" s="208" t="s">
        <v>135</v>
      </c>
      <c r="E233" s="209" t="s">
        <v>338</v>
      </c>
      <c r="F233" s="210" t="s">
        <v>339</v>
      </c>
      <c r="G233" s="211" t="s">
        <v>138</v>
      </c>
      <c r="H233" s="212">
        <v>144</v>
      </c>
      <c r="I233" s="213"/>
      <c r="J233" s="214">
        <f>ROUND(I233*H233,2)</f>
        <v>0</v>
      </c>
      <c r="K233" s="210" t="s">
        <v>139</v>
      </c>
      <c r="L233" s="46"/>
      <c r="M233" s="215" t="s">
        <v>37</v>
      </c>
      <c r="N233" s="216" t="s">
        <v>52</v>
      </c>
      <c r="O233" s="86"/>
      <c r="P233" s="217">
        <f>O233*H233</f>
        <v>0</v>
      </c>
      <c r="Q233" s="217">
        <v>0</v>
      </c>
      <c r="R233" s="217">
        <f>Q233*H233</f>
        <v>0</v>
      </c>
      <c r="S233" s="217">
        <v>0</v>
      </c>
      <c r="T233" s="218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9" t="s">
        <v>140</v>
      </c>
      <c r="AT233" s="219" t="s">
        <v>135</v>
      </c>
      <c r="AU233" s="219" t="s">
        <v>90</v>
      </c>
      <c r="AY233" s="18" t="s">
        <v>133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8" t="s">
        <v>23</v>
      </c>
      <c r="BK233" s="220">
        <f>ROUND(I233*H233,2)</f>
        <v>0</v>
      </c>
      <c r="BL233" s="18" t="s">
        <v>140</v>
      </c>
      <c r="BM233" s="219" t="s">
        <v>340</v>
      </c>
    </row>
    <row r="234" s="2" customFormat="1">
      <c r="A234" s="40"/>
      <c r="B234" s="41"/>
      <c r="C234" s="42"/>
      <c r="D234" s="221" t="s">
        <v>142</v>
      </c>
      <c r="E234" s="42"/>
      <c r="F234" s="222" t="s">
        <v>341</v>
      </c>
      <c r="G234" s="42"/>
      <c r="H234" s="42"/>
      <c r="I234" s="223"/>
      <c r="J234" s="42"/>
      <c r="K234" s="42"/>
      <c r="L234" s="46"/>
      <c r="M234" s="224"/>
      <c r="N234" s="225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8" t="s">
        <v>142</v>
      </c>
      <c r="AU234" s="18" t="s">
        <v>90</v>
      </c>
    </row>
    <row r="235" s="14" customFormat="1">
      <c r="A235" s="14"/>
      <c r="B235" s="237"/>
      <c r="C235" s="238"/>
      <c r="D235" s="228" t="s">
        <v>144</v>
      </c>
      <c r="E235" s="239" t="s">
        <v>37</v>
      </c>
      <c r="F235" s="240" t="s">
        <v>342</v>
      </c>
      <c r="G235" s="238"/>
      <c r="H235" s="241">
        <v>144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7" t="s">
        <v>144</v>
      </c>
      <c r="AU235" s="247" t="s">
        <v>90</v>
      </c>
      <c r="AV235" s="14" t="s">
        <v>90</v>
      </c>
      <c r="AW235" s="14" t="s">
        <v>146</v>
      </c>
      <c r="AX235" s="14" t="s">
        <v>81</v>
      </c>
      <c r="AY235" s="247" t="s">
        <v>133</v>
      </c>
    </row>
    <row r="236" s="15" customFormat="1">
      <c r="A236" s="15"/>
      <c r="B236" s="248"/>
      <c r="C236" s="249"/>
      <c r="D236" s="228" t="s">
        <v>144</v>
      </c>
      <c r="E236" s="250" t="s">
        <v>37</v>
      </c>
      <c r="F236" s="251" t="s">
        <v>148</v>
      </c>
      <c r="G236" s="249"/>
      <c r="H236" s="252">
        <v>144</v>
      </c>
      <c r="I236" s="253"/>
      <c r="J236" s="249"/>
      <c r="K236" s="249"/>
      <c r="L236" s="254"/>
      <c r="M236" s="255"/>
      <c r="N236" s="256"/>
      <c r="O236" s="256"/>
      <c r="P236" s="256"/>
      <c r="Q236" s="256"/>
      <c r="R236" s="256"/>
      <c r="S236" s="256"/>
      <c r="T236" s="257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8" t="s">
        <v>144</v>
      </c>
      <c r="AU236" s="258" t="s">
        <v>90</v>
      </c>
      <c r="AV236" s="15" t="s">
        <v>140</v>
      </c>
      <c r="AW236" s="15" t="s">
        <v>146</v>
      </c>
      <c r="AX236" s="15" t="s">
        <v>23</v>
      </c>
      <c r="AY236" s="258" t="s">
        <v>133</v>
      </c>
    </row>
    <row r="237" s="2" customFormat="1" ht="21.75" customHeight="1">
      <c r="A237" s="40"/>
      <c r="B237" s="41"/>
      <c r="C237" s="208" t="s">
        <v>343</v>
      </c>
      <c r="D237" s="208" t="s">
        <v>135</v>
      </c>
      <c r="E237" s="209" t="s">
        <v>344</v>
      </c>
      <c r="F237" s="210" t="s">
        <v>345</v>
      </c>
      <c r="G237" s="211" t="s">
        <v>181</v>
      </c>
      <c r="H237" s="212">
        <v>375</v>
      </c>
      <c r="I237" s="213"/>
      <c r="J237" s="214">
        <f>ROUND(I237*H237,2)</f>
        <v>0</v>
      </c>
      <c r="K237" s="210" t="s">
        <v>139</v>
      </c>
      <c r="L237" s="46"/>
      <c r="M237" s="215" t="s">
        <v>37</v>
      </c>
      <c r="N237" s="216" t="s">
        <v>52</v>
      </c>
      <c r="O237" s="86"/>
      <c r="P237" s="217">
        <f>O237*H237</f>
        <v>0</v>
      </c>
      <c r="Q237" s="217">
        <v>2.1600000000000001</v>
      </c>
      <c r="R237" s="217">
        <f>Q237*H237</f>
        <v>810</v>
      </c>
      <c r="S237" s="217">
        <v>0</v>
      </c>
      <c r="T237" s="218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9" t="s">
        <v>140</v>
      </c>
      <c r="AT237" s="219" t="s">
        <v>135</v>
      </c>
      <c r="AU237" s="219" t="s">
        <v>90</v>
      </c>
      <c r="AY237" s="18" t="s">
        <v>133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8" t="s">
        <v>23</v>
      </c>
      <c r="BK237" s="220">
        <f>ROUND(I237*H237,2)</f>
        <v>0</v>
      </c>
      <c r="BL237" s="18" t="s">
        <v>140</v>
      </c>
      <c r="BM237" s="219" t="s">
        <v>346</v>
      </c>
    </row>
    <row r="238" s="2" customFormat="1">
      <c r="A238" s="40"/>
      <c r="B238" s="41"/>
      <c r="C238" s="42"/>
      <c r="D238" s="221" t="s">
        <v>142</v>
      </c>
      <c r="E238" s="42"/>
      <c r="F238" s="222" t="s">
        <v>347</v>
      </c>
      <c r="G238" s="42"/>
      <c r="H238" s="42"/>
      <c r="I238" s="223"/>
      <c r="J238" s="42"/>
      <c r="K238" s="42"/>
      <c r="L238" s="46"/>
      <c r="M238" s="224"/>
      <c r="N238" s="225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8" t="s">
        <v>142</v>
      </c>
      <c r="AU238" s="18" t="s">
        <v>90</v>
      </c>
    </row>
    <row r="239" s="13" customFormat="1">
      <c r="A239" s="13"/>
      <c r="B239" s="226"/>
      <c r="C239" s="227"/>
      <c r="D239" s="228" t="s">
        <v>144</v>
      </c>
      <c r="E239" s="229" t="s">
        <v>37</v>
      </c>
      <c r="F239" s="230" t="s">
        <v>145</v>
      </c>
      <c r="G239" s="227"/>
      <c r="H239" s="229" t="s">
        <v>37</v>
      </c>
      <c r="I239" s="231"/>
      <c r="J239" s="227"/>
      <c r="K239" s="227"/>
      <c r="L239" s="232"/>
      <c r="M239" s="233"/>
      <c r="N239" s="234"/>
      <c r="O239" s="234"/>
      <c r="P239" s="234"/>
      <c r="Q239" s="234"/>
      <c r="R239" s="234"/>
      <c r="S239" s="234"/>
      <c r="T239" s="23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6" t="s">
        <v>144</v>
      </c>
      <c r="AU239" s="236" t="s">
        <v>90</v>
      </c>
      <c r="AV239" s="13" t="s">
        <v>23</v>
      </c>
      <c r="AW239" s="13" t="s">
        <v>146</v>
      </c>
      <c r="AX239" s="13" t="s">
        <v>81</v>
      </c>
      <c r="AY239" s="236" t="s">
        <v>133</v>
      </c>
    </row>
    <row r="240" s="14" customFormat="1">
      <c r="A240" s="14"/>
      <c r="B240" s="237"/>
      <c r="C240" s="238"/>
      <c r="D240" s="228" t="s">
        <v>144</v>
      </c>
      <c r="E240" s="239" t="s">
        <v>37</v>
      </c>
      <c r="F240" s="240" t="s">
        <v>348</v>
      </c>
      <c r="G240" s="238"/>
      <c r="H240" s="241">
        <v>375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7" t="s">
        <v>144</v>
      </c>
      <c r="AU240" s="247" t="s">
        <v>90</v>
      </c>
      <c r="AV240" s="14" t="s">
        <v>90</v>
      </c>
      <c r="AW240" s="14" t="s">
        <v>146</v>
      </c>
      <c r="AX240" s="14" t="s">
        <v>81</v>
      </c>
      <c r="AY240" s="247" t="s">
        <v>133</v>
      </c>
    </row>
    <row r="241" s="15" customFormat="1">
      <c r="A241" s="15"/>
      <c r="B241" s="248"/>
      <c r="C241" s="249"/>
      <c r="D241" s="228" t="s">
        <v>144</v>
      </c>
      <c r="E241" s="250" t="s">
        <v>37</v>
      </c>
      <c r="F241" s="251" t="s">
        <v>148</v>
      </c>
      <c r="G241" s="249"/>
      <c r="H241" s="252">
        <v>375</v>
      </c>
      <c r="I241" s="253"/>
      <c r="J241" s="249"/>
      <c r="K241" s="249"/>
      <c r="L241" s="254"/>
      <c r="M241" s="255"/>
      <c r="N241" s="256"/>
      <c r="O241" s="256"/>
      <c r="P241" s="256"/>
      <c r="Q241" s="256"/>
      <c r="R241" s="256"/>
      <c r="S241" s="256"/>
      <c r="T241" s="257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8" t="s">
        <v>144</v>
      </c>
      <c r="AU241" s="258" t="s">
        <v>90</v>
      </c>
      <c r="AV241" s="15" t="s">
        <v>140</v>
      </c>
      <c r="AW241" s="15" t="s">
        <v>146</v>
      </c>
      <c r="AX241" s="15" t="s">
        <v>23</v>
      </c>
      <c r="AY241" s="258" t="s">
        <v>133</v>
      </c>
    </row>
    <row r="242" s="12" customFormat="1" ht="22.8" customHeight="1">
      <c r="A242" s="12"/>
      <c r="B242" s="192"/>
      <c r="C242" s="193"/>
      <c r="D242" s="194" t="s">
        <v>80</v>
      </c>
      <c r="E242" s="206" t="s">
        <v>185</v>
      </c>
      <c r="F242" s="206" t="s">
        <v>349</v>
      </c>
      <c r="G242" s="193"/>
      <c r="H242" s="193"/>
      <c r="I242" s="196"/>
      <c r="J242" s="207">
        <f>BK242</f>
        <v>0</v>
      </c>
      <c r="K242" s="193"/>
      <c r="L242" s="198"/>
      <c r="M242" s="199"/>
      <c r="N242" s="200"/>
      <c r="O242" s="200"/>
      <c r="P242" s="201">
        <f>SUM(P243:P256)</f>
        <v>0</v>
      </c>
      <c r="Q242" s="200"/>
      <c r="R242" s="201">
        <f>SUM(R243:R256)</f>
        <v>0.034404500000000005</v>
      </c>
      <c r="S242" s="200"/>
      <c r="T242" s="202">
        <f>SUM(T243:T256)</f>
        <v>0.47500000000000003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3" t="s">
        <v>23</v>
      </c>
      <c r="AT242" s="204" t="s">
        <v>80</v>
      </c>
      <c r="AU242" s="204" t="s">
        <v>23</v>
      </c>
      <c r="AY242" s="203" t="s">
        <v>133</v>
      </c>
      <c r="BK242" s="205">
        <f>SUM(BK243:BK256)</f>
        <v>0</v>
      </c>
    </row>
    <row r="243" s="2" customFormat="1" ht="24.15" customHeight="1">
      <c r="A243" s="40"/>
      <c r="B243" s="41"/>
      <c r="C243" s="208" t="s">
        <v>350</v>
      </c>
      <c r="D243" s="208" t="s">
        <v>135</v>
      </c>
      <c r="E243" s="209" t="s">
        <v>351</v>
      </c>
      <c r="F243" s="210" t="s">
        <v>352</v>
      </c>
      <c r="G243" s="211" t="s">
        <v>353</v>
      </c>
      <c r="H243" s="212">
        <v>26</v>
      </c>
      <c r="I243" s="213"/>
      <c r="J243" s="214">
        <f>ROUND(I243*H243,2)</f>
        <v>0</v>
      </c>
      <c r="K243" s="210" t="s">
        <v>139</v>
      </c>
      <c r="L243" s="46"/>
      <c r="M243" s="215" t="s">
        <v>37</v>
      </c>
      <c r="N243" s="216" t="s">
        <v>52</v>
      </c>
      <c r="O243" s="86"/>
      <c r="P243" s="217">
        <f>O243*H243</f>
        <v>0</v>
      </c>
      <c r="Q243" s="217">
        <v>1.0000000000000001E-05</v>
      </c>
      <c r="R243" s="217">
        <f>Q243*H243</f>
        <v>0.00026000000000000003</v>
      </c>
      <c r="S243" s="217">
        <v>0</v>
      </c>
      <c r="T243" s="218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9" t="s">
        <v>140</v>
      </c>
      <c r="AT243" s="219" t="s">
        <v>135</v>
      </c>
      <c r="AU243" s="219" t="s">
        <v>90</v>
      </c>
      <c r="AY243" s="18" t="s">
        <v>133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8" t="s">
        <v>23</v>
      </c>
      <c r="BK243" s="220">
        <f>ROUND(I243*H243,2)</f>
        <v>0</v>
      </c>
      <c r="BL243" s="18" t="s">
        <v>140</v>
      </c>
      <c r="BM243" s="219" t="s">
        <v>354</v>
      </c>
    </row>
    <row r="244" s="2" customFormat="1">
      <c r="A244" s="40"/>
      <c r="B244" s="41"/>
      <c r="C244" s="42"/>
      <c r="D244" s="221" t="s">
        <v>142</v>
      </c>
      <c r="E244" s="42"/>
      <c r="F244" s="222" t="s">
        <v>355</v>
      </c>
      <c r="G244" s="42"/>
      <c r="H244" s="42"/>
      <c r="I244" s="223"/>
      <c r="J244" s="42"/>
      <c r="K244" s="42"/>
      <c r="L244" s="46"/>
      <c r="M244" s="224"/>
      <c r="N244" s="225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8" t="s">
        <v>142</v>
      </c>
      <c r="AU244" s="18" t="s">
        <v>90</v>
      </c>
    </row>
    <row r="245" s="14" customFormat="1">
      <c r="A245" s="14"/>
      <c r="B245" s="237"/>
      <c r="C245" s="238"/>
      <c r="D245" s="228" t="s">
        <v>144</v>
      </c>
      <c r="E245" s="239" t="s">
        <v>37</v>
      </c>
      <c r="F245" s="240" t="s">
        <v>356</v>
      </c>
      <c r="G245" s="238"/>
      <c r="H245" s="241">
        <v>26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7" t="s">
        <v>144</v>
      </c>
      <c r="AU245" s="247" t="s">
        <v>90</v>
      </c>
      <c r="AV245" s="14" t="s">
        <v>90</v>
      </c>
      <c r="AW245" s="14" t="s">
        <v>146</v>
      </c>
      <c r="AX245" s="14" t="s">
        <v>81</v>
      </c>
      <c r="AY245" s="247" t="s">
        <v>133</v>
      </c>
    </row>
    <row r="246" s="15" customFormat="1">
      <c r="A246" s="15"/>
      <c r="B246" s="248"/>
      <c r="C246" s="249"/>
      <c r="D246" s="228" t="s">
        <v>144</v>
      </c>
      <c r="E246" s="250" t="s">
        <v>37</v>
      </c>
      <c r="F246" s="251" t="s">
        <v>148</v>
      </c>
      <c r="G246" s="249"/>
      <c r="H246" s="252">
        <v>26</v>
      </c>
      <c r="I246" s="253"/>
      <c r="J246" s="249"/>
      <c r="K246" s="249"/>
      <c r="L246" s="254"/>
      <c r="M246" s="255"/>
      <c r="N246" s="256"/>
      <c r="O246" s="256"/>
      <c r="P246" s="256"/>
      <c r="Q246" s="256"/>
      <c r="R246" s="256"/>
      <c r="S246" s="256"/>
      <c r="T246" s="257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8" t="s">
        <v>144</v>
      </c>
      <c r="AU246" s="258" t="s">
        <v>90</v>
      </c>
      <c r="AV246" s="15" t="s">
        <v>140</v>
      </c>
      <c r="AW246" s="15" t="s">
        <v>146</v>
      </c>
      <c r="AX246" s="15" t="s">
        <v>23</v>
      </c>
      <c r="AY246" s="258" t="s">
        <v>133</v>
      </c>
    </row>
    <row r="247" s="2" customFormat="1" ht="16.5" customHeight="1">
      <c r="A247" s="40"/>
      <c r="B247" s="41"/>
      <c r="C247" s="259" t="s">
        <v>357</v>
      </c>
      <c r="D247" s="259" t="s">
        <v>250</v>
      </c>
      <c r="E247" s="260" t="s">
        <v>358</v>
      </c>
      <c r="F247" s="261" t="s">
        <v>359</v>
      </c>
      <c r="G247" s="262" t="s">
        <v>353</v>
      </c>
      <c r="H247" s="263">
        <v>1.03</v>
      </c>
      <c r="I247" s="264"/>
      <c r="J247" s="265">
        <f>ROUND(I247*H247,2)</f>
        <v>0</v>
      </c>
      <c r="K247" s="261" t="s">
        <v>139</v>
      </c>
      <c r="L247" s="266"/>
      <c r="M247" s="267" t="s">
        <v>37</v>
      </c>
      <c r="N247" s="268" t="s">
        <v>52</v>
      </c>
      <c r="O247" s="86"/>
      <c r="P247" s="217">
        <f>O247*H247</f>
        <v>0</v>
      </c>
      <c r="Q247" s="217">
        <v>0.0014</v>
      </c>
      <c r="R247" s="217">
        <f>Q247*H247</f>
        <v>0.0014419999999999999</v>
      </c>
      <c r="S247" s="217">
        <v>0</v>
      </c>
      <c r="T247" s="218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9" t="s">
        <v>185</v>
      </c>
      <c r="AT247" s="219" t="s">
        <v>250</v>
      </c>
      <c r="AU247" s="219" t="s">
        <v>90</v>
      </c>
      <c r="AY247" s="18" t="s">
        <v>133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8" t="s">
        <v>23</v>
      </c>
      <c r="BK247" s="220">
        <f>ROUND(I247*H247,2)</f>
        <v>0</v>
      </c>
      <c r="BL247" s="18" t="s">
        <v>140</v>
      </c>
      <c r="BM247" s="219" t="s">
        <v>360</v>
      </c>
    </row>
    <row r="248" s="14" customFormat="1">
      <c r="A248" s="14"/>
      <c r="B248" s="237"/>
      <c r="C248" s="238"/>
      <c r="D248" s="228" t="s">
        <v>144</v>
      </c>
      <c r="E248" s="239" t="s">
        <v>37</v>
      </c>
      <c r="F248" s="240" t="s">
        <v>361</v>
      </c>
      <c r="G248" s="238"/>
      <c r="H248" s="241">
        <v>1.03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7" t="s">
        <v>144</v>
      </c>
      <c r="AU248" s="247" t="s">
        <v>90</v>
      </c>
      <c r="AV248" s="14" t="s">
        <v>90</v>
      </c>
      <c r="AW248" s="14" t="s">
        <v>146</v>
      </c>
      <c r="AX248" s="14" t="s">
        <v>81</v>
      </c>
      <c r="AY248" s="247" t="s">
        <v>133</v>
      </c>
    </row>
    <row r="249" s="15" customFormat="1">
      <c r="A249" s="15"/>
      <c r="B249" s="248"/>
      <c r="C249" s="249"/>
      <c r="D249" s="228" t="s">
        <v>144</v>
      </c>
      <c r="E249" s="250" t="s">
        <v>37</v>
      </c>
      <c r="F249" s="251" t="s">
        <v>148</v>
      </c>
      <c r="G249" s="249"/>
      <c r="H249" s="252">
        <v>1.03</v>
      </c>
      <c r="I249" s="253"/>
      <c r="J249" s="249"/>
      <c r="K249" s="249"/>
      <c r="L249" s="254"/>
      <c r="M249" s="255"/>
      <c r="N249" s="256"/>
      <c r="O249" s="256"/>
      <c r="P249" s="256"/>
      <c r="Q249" s="256"/>
      <c r="R249" s="256"/>
      <c r="S249" s="256"/>
      <c r="T249" s="257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8" t="s">
        <v>144</v>
      </c>
      <c r="AU249" s="258" t="s">
        <v>90</v>
      </c>
      <c r="AV249" s="15" t="s">
        <v>140</v>
      </c>
      <c r="AW249" s="15" t="s">
        <v>146</v>
      </c>
      <c r="AX249" s="15" t="s">
        <v>23</v>
      </c>
      <c r="AY249" s="258" t="s">
        <v>133</v>
      </c>
    </row>
    <row r="250" s="2" customFormat="1" ht="16.5" customHeight="1">
      <c r="A250" s="40"/>
      <c r="B250" s="41"/>
      <c r="C250" s="259" t="s">
        <v>362</v>
      </c>
      <c r="D250" s="259" t="s">
        <v>250</v>
      </c>
      <c r="E250" s="260" t="s">
        <v>363</v>
      </c>
      <c r="F250" s="261" t="s">
        <v>364</v>
      </c>
      <c r="G250" s="262" t="s">
        <v>353</v>
      </c>
      <c r="H250" s="263">
        <v>25.75</v>
      </c>
      <c r="I250" s="264"/>
      <c r="J250" s="265">
        <f>ROUND(I250*H250,2)</f>
        <v>0</v>
      </c>
      <c r="K250" s="261" t="s">
        <v>139</v>
      </c>
      <c r="L250" s="266"/>
      <c r="M250" s="267" t="s">
        <v>37</v>
      </c>
      <c r="N250" s="268" t="s">
        <v>52</v>
      </c>
      <c r="O250" s="86"/>
      <c r="P250" s="217">
        <f>O250*H250</f>
        <v>0</v>
      </c>
      <c r="Q250" s="217">
        <v>0.0012700000000000001</v>
      </c>
      <c r="R250" s="217">
        <f>Q250*H250</f>
        <v>0.032702500000000002</v>
      </c>
      <c r="S250" s="217">
        <v>0</v>
      </c>
      <c r="T250" s="218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9" t="s">
        <v>185</v>
      </c>
      <c r="AT250" s="219" t="s">
        <v>250</v>
      </c>
      <c r="AU250" s="219" t="s">
        <v>90</v>
      </c>
      <c r="AY250" s="18" t="s">
        <v>133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8" t="s">
        <v>23</v>
      </c>
      <c r="BK250" s="220">
        <f>ROUND(I250*H250,2)</f>
        <v>0</v>
      </c>
      <c r="BL250" s="18" t="s">
        <v>140</v>
      </c>
      <c r="BM250" s="219" t="s">
        <v>365</v>
      </c>
    </row>
    <row r="251" s="14" customFormat="1">
      <c r="A251" s="14"/>
      <c r="B251" s="237"/>
      <c r="C251" s="238"/>
      <c r="D251" s="228" t="s">
        <v>144</v>
      </c>
      <c r="E251" s="239" t="s">
        <v>37</v>
      </c>
      <c r="F251" s="240" t="s">
        <v>366</v>
      </c>
      <c r="G251" s="238"/>
      <c r="H251" s="241">
        <v>25.75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144</v>
      </c>
      <c r="AU251" s="247" t="s">
        <v>90</v>
      </c>
      <c r="AV251" s="14" t="s">
        <v>90</v>
      </c>
      <c r="AW251" s="14" t="s">
        <v>146</v>
      </c>
      <c r="AX251" s="14" t="s">
        <v>81</v>
      </c>
      <c r="AY251" s="247" t="s">
        <v>133</v>
      </c>
    </row>
    <row r="252" s="15" customFormat="1">
      <c r="A252" s="15"/>
      <c r="B252" s="248"/>
      <c r="C252" s="249"/>
      <c r="D252" s="228" t="s">
        <v>144</v>
      </c>
      <c r="E252" s="250" t="s">
        <v>37</v>
      </c>
      <c r="F252" s="251" t="s">
        <v>148</v>
      </c>
      <c r="G252" s="249"/>
      <c r="H252" s="252">
        <v>25.75</v>
      </c>
      <c r="I252" s="253"/>
      <c r="J252" s="249"/>
      <c r="K252" s="249"/>
      <c r="L252" s="254"/>
      <c r="M252" s="255"/>
      <c r="N252" s="256"/>
      <c r="O252" s="256"/>
      <c r="P252" s="256"/>
      <c r="Q252" s="256"/>
      <c r="R252" s="256"/>
      <c r="S252" s="256"/>
      <c r="T252" s="257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8" t="s">
        <v>144</v>
      </c>
      <c r="AU252" s="258" t="s">
        <v>90</v>
      </c>
      <c r="AV252" s="15" t="s">
        <v>140</v>
      </c>
      <c r="AW252" s="15" t="s">
        <v>146</v>
      </c>
      <c r="AX252" s="15" t="s">
        <v>23</v>
      </c>
      <c r="AY252" s="258" t="s">
        <v>133</v>
      </c>
    </row>
    <row r="253" s="2" customFormat="1" ht="16.5" customHeight="1">
      <c r="A253" s="40"/>
      <c r="B253" s="41"/>
      <c r="C253" s="208" t="s">
        <v>367</v>
      </c>
      <c r="D253" s="208" t="s">
        <v>135</v>
      </c>
      <c r="E253" s="209" t="s">
        <v>368</v>
      </c>
      <c r="F253" s="210" t="s">
        <v>369</v>
      </c>
      <c r="G253" s="211" t="s">
        <v>353</v>
      </c>
      <c r="H253" s="212">
        <v>95</v>
      </c>
      <c r="I253" s="213"/>
      <c r="J253" s="214">
        <f>ROUND(I253*H253,2)</f>
        <v>0</v>
      </c>
      <c r="K253" s="210" t="s">
        <v>139</v>
      </c>
      <c r="L253" s="46"/>
      <c r="M253" s="215" t="s">
        <v>37</v>
      </c>
      <c r="N253" s="216" t="s">
        <v>52</v>
      </c>
      <c r="O253" s="86"/>
      <c r="P253" s="217">
        <f>O253*H253</f>
        <v>0</v>
      </c>
      <c r="Q253" s="217">
        <v>0</v>
      </c>
      <c r="R253" s="217">
        <f>Q253*H253</f>
        <v>0</v>
      </c>
      <c r="S253" s="217">
        <v>0.0050000000000000001</v>
      </c>
      <c r="T253" s="218">
        <f>S253*H253</f>
        <v>0.47500000000000003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9" t="s">
        <v>140</v>
      </c>
      <c r="AT253" s="219" t="s">
        <v>135</v>
      </c>
      <c r="AU253" s="219" t="s">
        <v>90</v>
      </c>
      <c r="AY253" s="18" t="s">
        <v>133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18" t="s">
        <v>23</v>
      </c>
      <c r="BK253" s="220">
        <f>ROUND(I253*H253,2)</f>
        <v>0</v>
      </c>
      <c r="BL253" s="18" t="s">
        <v>140</v>
      </c>
      <c r="BM253" s="219" t="s">
        <v>370</v>
      </c>
    </row>
    <row r="254" s="2" customFormat="1">
      <c r="A254" s="40"/>
      <c r="B254" s="41"/>
      <c r="C254" s="42"/>
      <c r="D254" s="221" t="s">
        <v>142</v>
      </c>
      <c r="E254" s="42"/>
      <c r="F254" s="222" t="s">
        <v>371</v>
      </c>
      <c r="G254" s="42"/>
      <c r="H254" s="42"/>
      <c r="I254" s="223"/>
      <c r="J254" s="42"/>
      <c r="K254" s="42"/>
      <c r="L254" s="46"/>
      <c r="M254" s="224"/>
      <c r="N254" s="225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8" t="s">
        <v>142</v>
      </c>
      <c r="AU254" s="18" t="s">
        <v>90</v>
      </c>
    </row>
    <row r="255" s="14" customFormat="1">
      <c r="A255" s="14"/>
      <c r="B255" s="237"/>
      <c r="C255" s="238"/>
      <c r="D255" s="228" t="s">
        <v>144</v>
      </c>
      <c r="E255" s="239" t="s">
        <v>37</v>
      </c>
      <c r="F255" s="240" t="s">
        <v>372</v>
      </c>
      <c r="G255" s="238"/>
      <c r="H255" s="241">
        <v>95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7" t="s">
        <v>144</v>
      </c>
      <c r="AU255" s="247" t="s">
        <v>90</v>
      </c>
      <c r="AV255" s="14" t="s">
        <v>90</v>
      </c>
      <c r="AW255" s="14" t="s">
        <v>146</v>
      </c>
      <c r="AX255" s="14" t="s">
        <v>81</v>
      </c>
      <c r="AY255" s="247" t="s">
        <v>133</v>
      </c>
    </row>
    <row r="256" s="15" customFormat="1">
      <c r="A256" s="15"/>
      <c r="B256" s="248"/>
      <c r="C256" s="249"/>
      <c r="D256" s="228" t="s">
        <v>144</v>
      </c>
      <c r="E256" s="250" t="s">
        <v>37</v>
      </c>
      <c r="F256" s="251" t="s">
        <v>148</v>
      </c>
      <c r="G256" s="249"/>
      <c r="H256" s="252">
        <v>95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8" t="s">
        <v>144</v>
      </c>
      <c r="AU256" s="258" t="s">
        <v>90</v>
      </c>
      <c r="AV256" s="15" t="s">
        <v>140</v>
      </c>
      <c r="AW256" s="15" t="s">
        <v>146</v>
      </c>
      <c r="AX256" s="15" t="s">
        <v>23</v>
      </c>
      <c r="AY256" s="258" t="s">
        <v>133</v>
      </c>
    </row>
    <row r="257" s="12" customFormat="1" ht="22.8" customHeight="1">
      <c r="A257" s="12"/>
      <c r="B257" s="192"/>
      <c r="C257" s="193"/>
      <c r="D257" s="194" t="s">
        <v>80</v>
      </c>
      <c r="E257" s="206" t="s">
        <v>191</v>
      </c>
      <c r="F257" s="206" t="s">
        <v>373</v>
      </c>
      <c r="G257" s="193"/>
      <c r="H257" s="193"/>
      <c r="I257" s="196"/>
      <c r="J257" s="207">
        <f>BK257</f>
        <v>0</v>
      </c>
      <c r="K257" s="193"/>
      <c r="L257" s="198"/>
      <c r="M257" s="199"/>
      <c r="N257" s="200"/>
      <c r="O257" s="200"/>
      <c r="P257" s="201">
        <f>SUM(P258:P261)</f>
        <v>0</v>
      </c>
      <c r="Q257" s="200"/>
      <c r="R257" s="201">
        <f>SUM(R258:R261)</f>
        <v>0.034249999999999996</v>
      </c>
      <c r="S257" s="200"/>
      <c r="T257" s="202">
        <f>SUM(T258:T261)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3" t="s">
        <v>23</v>
      </c>
      <c r="AT257" s="204" t="s">
        <v>80</v>
      </c>
      <c r="AU257" s="204" t="s">
        <v>23</v>
      </c>
      <c r="AY257" s="203" t="s">
        <v>133</v>
      </c>
      <c r="BK257" s="205">
        <f>SUM(BK258:BK261)</f>
        <v>0</v>
      </c>
    </row>
    <row r="258" s="2" customFormat="1" ht="21.75" customHeight="1">
      <c r="A258" s="40"/>
      <c r="B258" s="41"/>
      <c r="C258" s="208" t="s">
        <v>374</v>
      </c>
      <c r="D258" s="208" t="s">
        <v>135</v>
      </c>
      <c r="E258" s="209" t="s">
        <v>375</v>
      </c>
      <c r="F258" s="210" t="s">
        <v>376</v>
      </c>
      <c r="G258" s="211" t="s">
        <v>353</v>
      </c>
      <c r="H258" s="212">
        <v>25</v>
      </c>
      <c r="I258" s="213"/>
      <c r="J258" s="214">
        <f>ROUND(I258*H258,2)</f>
        <v>0</v>
      </c>
      <c r="K258" s="210" t="s">
        <v>139</v>
      </c>
      <c r="L258" s="46"/>
      <c r="M258" s="215" t="s">
        <v>37</v>
      </c>
      <c r="N258" s="216" t="s">
        <v>52</v>
      </c>
      <c r="O258" s="86"/>
      <c r="P258" s="217">
        <f>O258*H258</f>
        <v>0</v>
      </c>
      <c r="Q258" s="217">
        <v>0.0013699999999999999</v>
      </c>
      <c r="R258" s="217">
        <f>Q258*H258</f>
        <v>0.034249999999999996</v>
      </c>
      <c r="S258" s="217">
        <v>0</v>
      </c>
      <c r="T258" s="218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9" t="s">
        <v>140</v>
      </c>
      <c r="AT258" s="219" t="s">
        <v>135</v>
      </c>
      <c r="AU258" s="219" t="s">
        <v>90</v>
      </c>
      <c r="AY258" s="18" t="s">
        <v>133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8" t="s">
        <v>23</v>
      </c>
      <c r="BK258" s="220">
        <f>ROUND(I258*H258,2)</f>
        <v>0</v>
      </c>
      <c r="BL258" s="18" t="s">
        <v>140</v>
      </c>
      <c r="BM258" s="219" t="s">
        <v>377</v>
      </c>
    </row>
    <row r="259" s="2" customFormat="1">
      <c r="A259" s="40"/>
      <c r="B259" s="41"/>
      <c r="C259" s="42"/>
      <c r="D259" s="221" t="s">
        <v>142</v>
      </c>
      <c r="E259" s="42"/>
      <c r="F259" s="222" t="s">
        <v>378</v>
      </c>
      <c r="G259" s="42"/>
      <c r="H259" s="42"/>
      <c r="I259" s="223"/>
      <c r="J259" s="42"/>
      <c r="K259" s="42"/>
      <c r="L259" s="46"/>
      <c r="M259" s="224"/>
      <c r="N259" s="225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8" t="s">
        <v>142</v>
      </c>
      <c r="AU259" s="18" t="s">
        <v>90</v>
      </c>
    </row>
    <row r="260" s="14" customFormat="1">
      <c r="A260" s="14"/>
      <c r="B260" s="237"/>
      <c r="C260" s="238"/>
      <c r="D260" s="228" t="s">
        <v>144</v>
      </c>
      <c r="E260" s="239" t="s">
        <v>37</v>
      </c>
      <c r="F260" s="240" t="s">
        <v>379</v>
      </c>
      <c r="G260" s="238"/>
      <c r="H260" s="241">
        <v>25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7" t="s">
        <v>144</v>
      </c>
      <c r="AU260" s="247" t="s">
        <v>90</v>
      </c>
      <c r="AV260" s="14" t="s">
        <v>90</v>
      </c>
      <c r="AW260" s="14" t="s">
        <v>146</v>
      </c>
      <c r="AX260" s="14" t="s">
        <v>81</v>
      </c>
      <c r="AY260" s="247" t="s">
        <v>133</v>
      </c>
    </row>
    <row r="261" s="15" customFormat="1">
      <c r="A261" s="15"/>
      <c r="B261" s="248"/>
      <c r="C261" s="249"/>
      <c r="D261" s="228" t="s">
        <v>144</v>
      </c>
      <c r="E261" s="250" t="s">
        <v>37</v>
      </c>
      <c r="F261" s="251" t="s">
        <v>148</v>
      </c>
      <c r="G261" s="249"/>
      <c r="H261" s="252">
        <v>25</v>
      </c>
      <c r="I261" s="253"/>
      <c r="J261" s="249"/>
      <c r="K261" s="249"/>
      <c r="L261" s="254"/>
      <c r="M261" s="255"/>
      <c r="N261" s="256"/>
      <c r="O261" s="256"/>
      <c r="P261" s="256"/>
      <c r="Q261" s="256"/>
      <c r="R261" s="256"/>
      <c r="S261" s="256"/>
      <c r="T261" s="257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8" t="s">
        <v>144</v>
      </c>
      <c r="AU261" s="258" t="s">
        <v>90</v>
      </c>
      <c r="AV261" s="15" t="s">
        <v>140</v>
      </c>
      <c r="AW261" s="15" t="s">
        <v>146</v>
      </c>
      <c r="AX261" s="15" t="s">
        <v>23</v>
      </c>
      <c r="AY261" s="258" t="s">
        <v>133</v>
      </c>
    </row>
    <row r="262" s="12" customFormat="1" ht="22.8" customHeight="1">
      <c r="A262" s="12"/>
      <c r="B262" s="192"/>
      <c r="C262" s="193"/>
      <c r="D262" s="194" t="s">
        <v>80</v>
      </c>
      <c r="E262" s="206" t="s">
        <v>380</v>
      </c>
      <c r="F262" s="206" t="s">
        <v>381</v>
      </c>
      <c r="G262" s="193"/>
      <c r="H262" s="193"/>
      <c r="I262" s="196"/>
      <c r="J262" s="207">
        <f>BK262</f>
        <v>0</v>
      </c>
      <c r="K262" s="193"/>
      <c r="L262" s="198"/>
      <c r="M262" s="199"/>
      <c r="N262" s="200"/>
      <c r="O262" s="200"/>
      <c r="P262" s="201">
        <f>SUM(P263:P280)</f>
        <v>0</v>
      </c>
      <c r="Q262" s="200"/>
      <c r="R262" s="201">
        <f>SUM(R263:R280)</f>
        <v>0</v>
      </c>
      <c r="S262" s="200"/>
      <c r="T262" s="202">
        <f>SUM(T263:T280)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3" t="s">
        <v>23</v>
      </c>
      <c r="AT262" s="204" t="s">
        <v>80</v>
      </c>
      <c r="AU262" s="204" t="s">
        <v>23</v>
      </c>
      <c r="AY262" s="203" t="s">
        <v>133</v>
      </c>
      <c r="BK262" s="205">
        <f>SUM(BK263:BK280)</f>
        <v>0</v>
      </c>
    </row>
    <row r="263" s="2" customFormat="1" ht="24.15" customHeight="1">
      <c r="A263" s="40"/>
      <c r="B263" s="41"/>
      <c r="C263" s="208" t="s">
        <v>382</v>
      </c>
      <c r="D263" s="208" t="s">
        <v>135</v>
      </c>
      <c r="E263" s="209" t="s">
        <v>383</v>
      </c>
      <c r="F263" s="210" t="s">
        <v>384</v>
      </c>
      <c r="G263" s="211" t="s">
        <v>385</v>
      </c>
      <c r="H263" s="212">
        <v>0.47499999999999998</v>
      </c>
      <c r="I263" s="213"/>
      <c r="J263" s="214">
        <f>ROUND(I263*H263,2)</f>
        <v>0</v>
      </c>
      <c r="K263" s="210" t="s">
        <v>139</v>
      </c>
      <c r="L263" s="46"/>
      <c r="M263" s="215" t="s">
        <v>37</v>
      </c>
      <c r="N263" s="216" t="s">
        <v>52</v>
      </c>
      <c r="O263" s="86"/>
      <c r="P263" s="217">
        <f>O263*H263</f>
        <v>0</v>
      </c>
      <c r="Q263" s="217">
        <v>0</v>
      </c>
      <c r="R263" s="217">
        <f>Q263*H263</f>
        <v>0</v>
      </c>
      <c r="S263" s="217">
        <v>0</v>
      </c>
      <c r="T263" s="218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9" t="s">
        <v>140</v>
      </c>
      <c r="AT263" s="219" t="s">
        <v>135</v>
      </c>
      <c r="AU263" s="219" t="s">
        <v>90</v>
      </c>
      <c r="AY263" s="18" t="s">
        <v>133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18" t="s">
        <v>23</v>
      </c>
      <c r="BK263" s="220">
        <f>ROUND(I263*H263,2)</f>
        <v>0</v>
      </c>
      <c r="BL263" s="18" t="s">
        <v>140</v>
      </c>
      <c r="BM263" s="219" t="s">
        <v>386</v>
      </c>
    </row>
    <row r="264" s="2" customFormat="1">
      <c r="A264" s="40"/>
      <c r="B264" s="41"/>
      <c r="C264" s="42"/>
      <c r="D264" s="221" t="s">
        <v>142</v>
      </c>
      <c r="E264" s="42"/>
      <c r="F264" s="222" t="s">
        <v>387</v>
      </c>
      <c r="G264" s="42"/>
      <c r="H264" s="42"/>
      <c r="I264" s="223"/>
      <c r="J264" s="42"/>
      <c r="K264" s="42"/>
      <c r="L264" s="46"/>
      <c r="M264" s="224"/>
      <c r="N264" s="225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8" t="s">
        <v>142</v>
      </c>
      <c r="AU264" s="18" t="s">
        <v>90</v>
      </c>
    </row>
    <row r="265" s="14" customFormat="1">
      <c r="A265" s="14"/>
      <c r="B265" s="237"/>
      <c r="C265" s="238"/>
      <c r="D265" s="228" t="s">
        <v>144</v>
      </c>
      <c r="E265" s="239" t="s">
        <v>37</v>
      </c>
      <c r="F265" s="240" t="s">
        <v>388</v>
      </c>
      <c r="G265" s="238"/>
      <c r="H265" s="241">
        <v>0.47499999999999998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7" t="s">
        <v>144</v>
      </c>
      <c r="AU265" s="247" t="s">
        <v>90</v>
      </c>
      <c r="AV265" s="14" t="s">
        <v>90</v>
      </c>
      <c r="AW265" s="14" t="s">
        <v>146</v>
      </c>
      <c r="AX265" s="14" t="s">
        <v>81</v>
      </c>
      <c r="AY265" s="247" t="s">
        <v>133</v>
      </c>
    </row>
    <row r="266" s="15" customFormat="1">
      <c r="A266" s="15"/>
      <c r="B266" s="248"/>
      <c r="C266" s="249"/>
      <c r="D266" s="228" t="s">
        <v>144</v>
      </c>
      <c r="E266" s="250" t="s">
        <v>37</v>
      </c>
      <c r="F266" s="251" t="s">
        <v>148</v>
      </c>
      <c r="G266" s="249"/>
      <c r="H266" s="252">
        <v>0.47499999999999998</v>
      </c>
      <c r="I266" s="253"/>
      <c r="J266" s="249"/>
      <c r="K266" s="249"/>
      <c r="L266" s="254"/>
      <c r="M266" s="255"/>
      <c r="N266" s="256"/>
      <c r="O266" s="256"/>
      <c r="P266" s="256"/>
      <c r="Q266" s="256"/>
      <c r="R266" s="256"/>
      <c r="S266" s="256"/>
      <c r="T266" s="257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8" t="s">
        <v>144</v>
      </c>
      <c r="AU266" s="258" t="s">
        <v>90</v>
      </c>
      <c r="AV266" s="15" t="s">
        <v>140</v>
      </c>
      <c r="AW266" s="15" t="s">
        <v>146</v>
      </c>
      <c r="AX266" s="15" t="s">
        <v>23</v>
      </c>
      <c r="AY266" s="258" t="s">
        <v>133</v>
      </c>
    </row>
    <row r="267" s="2" customFormat="1" ht="24.15" customHeight="1">
      <c r="A267" s="40"/>
      <c r="B267" s="41"/>
      <c r="C267" s="208" t="s">
        <v>389</v>
      </c>
      <c r="D267" s="208" t="s">
        <v>135</v>
      </c>
      <c r="E267" s="209" t="s">
        <v>390</v>
      </c>
      <c r="F267" s="210" t="s">
        <v>391</v>
      </c>
      <c r="G267" s="211" t="s">
        <v>385</v>
      </c>
      <c r="H267" s="212">
        <v>0.47499999999999998</v>
      </c>
      <c r="I267" s="213"/>
      <c r="J267" s="214">
        <f>ROUND(I267*H267,2)</f>
        <v>0</v>
      </c>
      <c r="K267" s="210" t="s">
        <v>139</v>
      </c>
      <c r="L267" s="46"/>
      <c r="M267" s="215" t="s">
        <v>37</v>
      </c>
      <c r="N267" s="216" t="s">
        <v>52</v>
      </c>
      <c r="O267" s="86"/>
      <c r="P267" s="217">
        <f>O267*H267</f>
        <v>0</v>
      </c>
      <c r="Q267" s="217">
        <v>0</v>
      </c>
      <c r="R267" s="217">
        <f>Q267*H267</f>
        <v>0</v>
      </c>
      <c r="S267" s="217">
        <v>0</v>
      </c>
      <c r="T267" s="218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9" t="s">
        <v>140</v>
      </c>
      <c r="AT267" s="219" t="s">
        <v>135</v>
      </c>
      <c r="AU267" s="219" t="s">
        <v>90</v>
      </c>
      <c r="AY267" s="18" t="s">
        <v>133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18" t="s">
        <v>23</v>
      </c>
      <c r="BK267" s="220">
        <f>ROUND(I267*H267,2)</f>
        <v>0</v>
      </c>
      <c r="BL267" s="18" t="s">
        <v>140</v>
      </c>
      <c r="BM267" s="219" t="s">
        <v>392</v>
      </c>
    </row>
    <row r="268" s="2" customFormat="1">
      <c r="A268" s="40"/>
      <c r="B268" s="41"/>
      <c r="C268" s="42"/>
      <c r="D268" s="221" t="s">
        <v>142</v>
      </c>
      <c r="E268" s="42"/>
      <c r="F268" s="222" t="s">
        <v>393</v>
      </c>
      <c r="G268" s="42"/>
      <c r="H268" s="42"/>
      <c r="I268" s="223"/>
      <c r="J268" s="42"/>
      <c r="K268" s="42"/>
      <c r="L268" s="46"/>
      <c r="M268" s="224"/>
      <c r="N268" s="225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8" t="s">
        <v>142</v>
      </c>
      <c r="AU268" s="18" t="s">
        <v>90</v>
      </c>
    </row>
    <row r="269" s="13" customFormat="1">
      <c r="A269" s="13"/>
      <c r="B269" s="226"/>
      <c r="C269" s="227"/>
      <c r="D269" s="228" t="s">
        <v>144</v>
      </c>
      <c r="E269" s="229" t="s">
        <v>37</v>
      </c>
      <c r="F269" s="230" t="s">
        <v>394</v>
      </c>
      <c r="G269" s="227"/>
      <c r="H269" s="229" t="s">
        <v>37</v>
      </c>
      <c r="I269" s="231"/>
      <c r="J269" s="227"/>
      <c r="K269" s="227"/>
      <c r="L269" s="232"/>
      <c r="M269" s="233"/>
      <c r="N269" s="234"/>
      <c r="O269" s="234"/>
      <c r="P269" s="234"/>
      <c r="Q269" s="234"/>
      <c r="R269" s="234"/>
      <c r="S269" s="234"/>
      <c r="T269" s="23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6" t="s">
        <v>144</v>
      </c>
      <c r="AU269" s="236" t="s">
        <v>90</v>
      </c>
      <c r="AV269" s="13" t="s">
        <v>23</v>
      </c>
      <c r="AW269" s="13" t="s">
        <v>146</v>
      </c>
      <c r="AX269" s="13" t="s">
        <v>81</v>
      </c>
      <c r="AY269" s="236" t="s">
        <v>133</v>
      </c>
    </row>
    <row r="270" s="14" customFormat="1">
      <c r="A270" s="14"/>
      <c r="B270" s="237"/>
      <c r="C270" s="238"/>
      <c r="D270" s="228" t="s">
        <v>144</v>
      </c>
      <c r="E270" s="239" t="s">
        <v>37</v>
      </c>
      <c r="F270" s="240" t="s">
        <v>388</v>
      </c>
      <c r="G270" s="238"/>
      <c r="H270" s="241">
        <v>0.47499999999999998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7" t="s">
        <v>144</v>
      </c>
      <c r="AU270" s="247" t="s">
        <v>90</v>
      </c>
      <c r="AV270" s="14" t="s">
        <v>90</v>
      </c>
      <c r="AW270" s="14" t="s">
        <v>146</v>
      </c>
      <c r="AX270" s="14" t="s">
        <v>81</v>
      </c>
      <c r="AY270" s="247" t="s">
        <v>133</v>
      </c>
    </row>
    <row r="271" s="15" customFormat="1">
      <c r="A271" s="15"/>
      <c r="B271" s="248"/>
      <c r="C271" s="249"/>
      <c r="D271" s="228" t="s">
        <v>144</v>
      </c>
      <c r="E271" s="250" t="s">
        <v>37</v>
      </c>
      <c r="F271" s="251" t="s">
        <v>148</v>
      </c>
      <c r="G271" s="249"/>
      <c r="H271" s="252">
        <v>0.47499999999999998</v>
      </c>
      <c r="I271" s="253"/>
      <c r="J271" s="249"/>
      <c r="K271" s="249"/>
      <c r="L271" s="254"/>
      <c r="M271" s="255"/>
      <c r="N271" s="256"/>
      <c r="O271" s="256"/>
      <c r="P271" s="256"/>
      <c r="Q271" s="256"/>
      <c r="R271" s="256"/>
      <c r="S271" s="256"/>
      <c r="T271" s="257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8" t="s">
        <v>144</v>
      </c>
      <c r="AU271" s="258" t="s">
        <v>90</v>
      </c>
      <c r="AV271" s="15" t="s">
        <v>140</v>
      </c>
      <c r="AW271" s="15" t="s">
        <v>146</v>
      </c>
      <c r="AX271" s="15" t="s">
        <v>23</v>
      </c>
      <c r="AY271" s="258" t="s">
        <v>133</v>
      </c>
    </row>
    <row r="272" s="2" customFormat="1" ht="24.15" customHeight="1">
      <c r="A272" s="40"/>
      <c r="B272" s="41"/>
      <c r="C272" s="208" t="s">
        <v>395</v>
      </c>
      <c r="D272" s="208" t="s">
        <v>135</v>
      </c>
      <c r="E272" s="209" t="s">
        <v>396</v>
      </c>
      <c r="F272" s="210" t="s">
        <v>397</v>
      </c>
      <c r="G272" s="211" t="s">
        <v>385</v>
      </c>
      <c r="H272" s="212">
        <v>4.2750000000000004</v>
      </c>
      <c r="I272" s="213"/>
      <c r="J272" s="214">
        <f>ROUND(I272*H272,2)</f>
        <v>0</v>
      </c>
      <c r="K272" s="210" t="s">
        <v>139</v>
      </c>
      <c r="L272" s="46"/>
      <c r="M272" s="215" t="s">
        <v>37</v>
      </c>
      <c r="N272" s="216" t="s">
        <v>52</v>
      </c>
      <c r="O272" s="86"/>
      <c r="P272" s="217">
        <f>O272*H272</f>
        <v>0</v>
      </c>
      <c r="Q272" s="217">
        <v>0</v>
      </c>
      <c r="R272" s="217">
        <f>Q272*H272</f>
        <v>0</v>
      </c>
      <c r="S272" s="217">
        <v>0</v>
      </c>
      <c r="T272" s="218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9" t="s">
        <v>140</v>
      </c>
      <c r="AT272" s="219" t="s">
        <v>135</v>
      </c>
      <c r="AU272" s="219" t="s">
        <v>90</v>
      </c>
      <c r="AY272" s="18" t="s">
        <v>133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18" t="s">
        <v>23</v>
      </c>
      <c r="BK272" s="220">
        <f>ROUND(I272*H272,2)</f>
        <v>0</v>
      </c>
      <c r="BL272" s="18" t="s">
        <v>140</v>
      </c>
      <c r="BM272" s="219" t="s">
        <v>398</v>
      </c>
    </row>
    <row r="273" s="2" customFormat="1">
      <c r="A273" s="40"/>
      <c r="B273" s="41"/>
      <c r="C273" s="42"/>
      <c r="D273" s="221" t="s">
        <v>142</v>
      </c>
      <c r="E273" s="42"/>
      <c r="F273" s="222" t="s">
        <v>399</v>
      </c>
      <c r="G273" s="42"/>
      <c r="H273" s="42"/>
      <c r="I273" s="223"/>
      <c r="J273" s="42"/>
      <c r="K273" s="42"/>
      <c r="L273" s="46"/>
      <c r="M273" s="224"/>
      <c r="N273" s="225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8" t="s">
        <v>142</v>
      </c>
      <c r="AU273" s="18" t="s">
        <v>90</v>
      </c>
    </row>
    <row r="274" s="13" customFormat="1">
      <c r="A274" s="13"/>
      <c r="B274" s="226"/>
      <c r="C274" s="227"/>
      <c r="D274" s="228" t="s">
        <v>144</v>
      </c>
      <c r="E274" s="229" t="s">
        <v>37</v>
      </c>
      <c r="F274" s="230" t="s">
        <v>400</v>
      </c>
      <c r="G274" s="227"/>
      <c r="H274" s="229" t="s">
        <v>37</v>
      </c>
      <c r="I274" s="231"/>
      <c r="J274" s="227"/>
      <c r="K274" s="227"/>
      <c r="L274" s="232"/>
      <c r="M274" s="233"/>
      <c r="N274" s="234"/>
      <c r="O274" s="234"/>
      <c r="P274" s="234"/>
      <c r="Q274" s="234"/>
      <c r="R274" s="234"/>
      <c r="S274" s="234"/>
      <c r="T274" s="23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6" t="s">
        <v>144</v>
      </c>
      <c r="AU274" s="236" t="s">
        <v>90</v>
      </c>
      <c r="AV274" s="13" t="s">
        <v>23</v>
      </c>
      <c r="AW274" s="13" t="s">
        <v>146</v>
      </c>
      <c r="AX274" s="13" t="s">
        <v>81</v>
      </c>
      <c r="AY274" s="236" t="s">
        <v>133</v>
      </c>
    </row>
    <row r="275" s="14" customFormat="1">
      <c r="A275" s="14"/>
      <c r="B275" s="237"/>
      <c r="C275" s="238"/>
      <c r="D275" s="228" t="s">
        <v>144</v>
      </c>
      <c r="E275" s="239" t="s">
        <v>37</v>
      </c>
      <c r="F275" s="240" t="s">
        <v>401</v>
      </c>
      <c r="G275" s="238"/>
      <c r="H275" s="241">
        <v>4.2749999999999995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7" t="s">
        <v>144</v>
      </c>
      <c r="AU275" s="247" t="s">
        <v>90</v>
      </c>
      <c r="AV275" s="14" t="s">
        <v>90</v>
      </c>
      <c r="AW275" s="14" t="s">
        <v>146</v>
      </c>
      <c r="AX275" s="14" t="s">
        <v>81</v>
      </c>
      <c r="AY275" s="247" t="s">
        <v>133</v>
      </c>
    </row>
    <row r="276" s="15" customFormat="1">
      <c r="A276" s="15"/>
      <c r="B276" s="248"/>
      <c r="C276" s="249"/>
      <c r="D276" s="228" t="s">
        <v>144</v>
      </c>
      <c r="E276" s="250" t="s">
        <v>37</v>
      </c>
      <c r="F276" s="251" t="s">
        <v>148</v>
      </c>
      <c r="G276" s="249"/>
      <c r="H276" s="252">
        <v>4.2749999999999995</v>
      </c>
      <c r="I276" s="253"/>
      <c r="J276" s="249"/>
      <c r="K276" s="249"/>
      <c r="L276" s="254"/>
      <c r="M276" s="255"/>
      <c r="N276" s="256"/>
      <c r="O276" s="256"/>
      <c r="P276" s="256"/>
      <c r="Q276" s="256"/>
      <c r="R276" s="256"/>
      <c r="S276" s="256"/>
      <c r="T276" s="257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8" t="s">
        <v>144</v>
      </c>
      <c r="AU276" s="258" t="s">
        <v>90</v>
      </c>
      <c r="AV276" s="15" t="s">
        <v>140</v>
      </c>
      <c r="AW276" s="15" t="s">
        <v>146</v>
      </c>
      <c r="AX276" s="15" t="s">
        <v>23</v>
      </c>
      <c r="AY276" s="258" t="s">
        <v>133</v>
      </c>
    </row>
    <row r="277" s="2" customFormat="1" ht="16.5" customHeight="1">
      <c r="A277" s="40"/>
      <c r="B277" s="41"/>
      <c r="C277" s="208" t="s">
        <v>402</v>
      </c>
      <c r="D277" s="208" t="s">
        <v>135</v>
      </c>
      <c r="E277" s="209" t="s">
        <v>403</v>
      </c>
      <c r="F277" s="210" t="s">
        <v>404</v>
      </c>
      <c r="G277" s="211" t="s">
        <v>385</v>
      </c>
      <c r="H277" s="212">
        <v>0.47499999999999998</v>
      </c>
      <c r="I277" s="213"/>
      <c r="J277" s="214">
        <f>ROUND(I277*H277,2)</f>
        <v>0</v>
      </c>
      <c r="K277" s="210" t="s">
        <v>139</v>
      </c>
      <c r="L277" s="46"/>
      <c r="M277" s="215" t="s">
        <v>37</v>
      </c>
      <c r="N277" s="216" t="s">
        <v>52</v>
      </c>
      <c r="O277" s="86"/>
      <c r="P277" s="217">
        <f>O277*H277</f>
        <v>0</v>
      </c>
      <c r="Q277" s="217">
        <v>0</v>
      </c>
      <c r="R277" s="217">
        <f>Q277*H277</f>
        <v>0</v>
      </c>
      <c r="S277" s="217">
        <v>0</v>
      </c>
      <c r="T277" s="218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9" t="s">
        <v>140</v>
      </c>
      <c r="AT277" s="219" t="s">
        <v>135</v>
      </c>
      <c r="AU277" s="219" t="s">
        <v>90</v>
      </c>
      <c r="AY277" s="18" t="s">
        <v>133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18" t="s">
        <v>23</v>
      </c>
      <c r="BK277" s="220">
        <f>ROUND(I277*H277,2)</f>
        <v>0</v>
      </c>
      <c r="BL277" s="18" t="s">
        <v>140</v>
      </c>
      <c r="BM277" s="219" t="s">
        <v>405</v>
      </c>
    </row>
    <row r="278" s="2" customFormat="1">
      <c r="A278" s="40"/>
      <c r="B278" s="41"/>
      <c r="C278" s="42"/>
      <c r="D278" s="221" t="s">
        <v>142</v>
      </c>
      <c r="E278" s="42"/>
      <c r="F278" s="222" t="s">
        <v>406</v>
      </c>
      <c r="G278" s="42"/>
      <c r="H278" s="42"/>
      <c r="I278" s="223"/>
      <c r="J278" s="42"/>
      <c r="K278" s="42"/>
      <c r="L278" s="46"/>
      <c r="M278" s="224"/>
      <c r="N278" s="225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8" t="s">
        <v>142</v>
      </c>
      <c r="AU278" s="18" t="s">
        <v>90</v>
      </c>
    </row>
    <row r="279" s="14" customFormat="1">
      <c r="A279" s="14"/>
      <c r="B279" s="237"/>
      <c r="C279" s="238"/>
      <c r="D279" s="228" t="s">
        <v>144</v>
      </c>
      <c r="E279" s="239" t="s">
        <v>37</v>
      </c>
      <c r="F279" s="240" t="s">
        <v>388</v>
      </c>
      <c r="G279" s="238"/>
      <c r="H279" s="241">
        <v>0.47499999999999998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7" t="s">
        <v>144</v>
      </c>
      <c r="AU279" s="247" t="s">
        <v>90</v>
      </c>
      <c r="AV279" s="14" t="s">
        <v>90</v>
      </c>
      <c r="AW279" s="14" t="s">
        <v>146</v>
      </c>
      <c r="AX279" s="14" t="s">
        <v>81</v>
      </c>
      <c r="AY279" s="247" t="s">
        <v>133</v>
      </c>
    </row>
    <row r="280" s="15" customFormat="1">
      <c r="A280" s="15"/>
      <c r="B280" s="248"/>
      <c r="C280" s="249"/>
      <c r="D280" s="228" t="s">
        <v>144</v>
      </c>
      <c r="E280" s="250" t="s">
        <v>37</v>
      </c>
      <c r="F280" s="251" t="s">
        <v>148</v>
      </c>
      <c r="G280" s="249"/>
      <c r="H280" s="252">
        <v>0.47499999999999998</v>
      </c>
      <c r="I280" s="253"/>
      <c r="J280" s="249"/>
      <c r="K280" s="249"/>
      <c r="L280" s="254"/>
      <c r="M280" s="255"/>
      <c r="N280" s="256"/>
      <c r="O280" s="256"/>
      <c r="P280" s="256"/>
      <c r="Q280" s="256"/>
      <c r="R280" s="256"/>
      <c r="S280" s="256"/>
      <c r="T280" s="257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8" t="s">
        <v>144</v>
      </c>
      <c r="AU280" s="258" t="s">
        <v>90</v>
      </c>
      <c r="AV280" s="15" t="s">
        <v>140</v>
      </c>
      <c r="AW280" s="15" t="s">
        <v>146</v>
      </c>
      <c r="AX280" s="15" t="s">
        <v>23</v>
      </c>
      <c r="AY280" s="258" t="s">
        <v>133</v>
      </c>
    </row>
    <row r="281" s="12" customFormat="1" ht="22.8" customHeight="1">
      <c r="A281" s="12"/>
      <c r="B281" s="192"/>
      <c r="C281" s="193"/>
      <c r="D281" s="194" t="s">
        <v>80</v>
      </c>
      <c r="E281" s="206" t="s">
        <v>407</v>
      </c>
      <c r="F281" s="206" t="s">
        <v>408</v>
      </c>
      <c r="G281" s="193"/>
      <c r="H281" s="193"/>
      <c r="I281" s="196"/>
      <c r="J281" s="207">
        <f>BK281</f>
        <v>0</v>
      </c>
      <c r="K281" s="193"/>
      <c r="L281" s="198"/>
      <c r="M281" s="199"/>
      <c r="N281" s="200"/>
      <c r="O281" s="200"/>
      <c r="P281" s="201">
        <f>SUM(P282:P283)</f>
        <v>0</v>
      </c>
      <c r="Q281" s="200"/>
      <c r="R281" s="201">
        <f>SUM(R282:R283)</f>
        <v>0</v>
      </c>
      <c r="S281" s="200"/>
      <c r="T281" s="202">
        <f>SUM(T282:T283)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3" t="s">
        <v>23</v>
      </c>
      <c r="AT281" s="204" t="s">
        <v>80</v>
      </c>
      <c r="AU281" s="204" t="s">
        <v>23</v>
      </c>
      <c r="AY281" s="203" t="s">
        <v>133</v>
      </c>
      <c r="BK281" s="205">
        <f>SUM(BK282:BK283)</f>
        <v>0</v>
      </c>
    </row>
    <row r="282" s="2" customFormat="1" ht="21.75" customHeight="1">
      <c r="A282" s="40"/>
      <c r="B282" s="41"/>
      <c r="C282" s="208" t="s">
        <v>409</v>
      </c>
      <c r="D282" s="208" t="s">
        <v>135</v>
      </c>
      <c r="E282" s="209" t="s">
        <v>410</v>
      </c>
      <c r="F282" s="210" t="s">
        <v>411</v>
      </c>
      <c r="G282" s="211" t="s">
        <v>385</v>
      </c>
      <c r="H282" s="212">
        <v>1537.9880000000001</v>
      </c>
      <c r="I282" s="213"/>
      <c r="J282" s="214">
        <f>ROUND(I282*H282,2)</f>
        <v>0</v>
      </c>
      <c r="K282" s="210" t="s">
        <v>139</v>
      </c>
      <c r="L282" s="46"/>
      <c r="M282" s="215" t="s">
        <v>37</v>
      </c>
      <c r="N282" s="216" t="s">
        <v>52</v>
      </c>
      <c r="O282" s="86"/>
      <c r="P282" s="217">
        <f>O282*H282</f>
        <v>0</v>
      </c>
      <c r="Q282" s="217">
        <v>0</v>
      </c>
      <c r="R282" s="217">
        <f>Q282*H282</f>
        <v>0</v>
      </c>
      <c r="S282" s="217">
        <v>0</v>
      </c>
      <c r="T282" s="218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9" t="s">
        <v>140</v>
      </c>
      <c r="AT282" s="219" t="s">
        <v>135</v>
      </c>
      <c r="AU282" s="219" t="s">
        <v>90</v>
      </c>
      <c r="AY282" s="18" t="s">
        <v>133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18" t="s">
        <v>23</v>
      </c>
      <c r="BK282" s="220">
        <f>ROUND(I282*H282,2)</f>
        <v>0</v>
      </c>
      <c r="BL282" s="18" t="s">
        <v>140</v>
      </c>
      <c r="BM282" s="219" t="s">
        <v>412</v>
      </c>
    </row>
    <row r="283" s="2" customFormat="1">
      <c r="A283" s="40"/>
      <c r="B283" s="41"/>
      <c r="C283" s="42"/>
      <c r="D283" s="221" t="s">
        <v>142</v>
      </c>
      <c r="E283" s="42"/>
      <c r="F283" s="222" t="s">
        <v>413</v>
      </c>
      <c r="G283" s="42"/>
      <c r="H283" s="42"/>
      <c r="I283" s="223"/>
      <c r="J283" s="42"/>
      <c r="K283" s="42"/>
      <c r="L283" s="46"/>
      <c r="M283" s="269"/>
      <c r="N283" s="270"/>
      <c r="O283" s="271"/>
      <c r="P283" s="271"/>
      <c r="Q283" s="271"/>
      <c r="R283" s="271"/>
      <c r="S283" s="271"/>
      <c r="T283" s="272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8" t="s">
        <v>142</v>
      </c>
      <c r="AU283" s="18" t="s">
        <v>90</v>
      </c>
    </row>
    <row r="284" s="2" customFormat="1" ht="6.96" customHeight="1">
      <c r="A284" s="40"/>
      <c r="B284" s="61"/>
      <c r="C284" s="62"/>
      <c r="D284" s="62"/>
      <c r="E284" s="62"/>
      <c r="F284" s="62"/>
      <c r="G284" s="62"/>
      <c r="H284" s="62"/>
      <c r="I284" s="62"/>
      <c r="J284" s="62"/>
      <c r="K284" s="62"/>
      <c r="L284" s="46"/>
      <c r="M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</row>
  </sheetData>
  <sheetProtection sheet="1" autoFilter="0" formatColumns="0" formatRows="0" objects="1" scenarios="1" spinCount="100000" saltValue="1qEhH9xKT2V+CFe46aLwWOwjC1v9+lIfhcSAw9CVIklDW2I5AipP6pnL88btHmNpbveohj7Yz+1a4vNlD1D9rQ==" hashValue="Gla9rL/weRy2za3wdPtj1N24O9Tpk5qQ1psAt0TSWwz3rA41ZTT2qND9J7XKFfUVghv1nIoXqLIGvdvlYZJH7A==" algorithmName="SHA-512" password="CC35"/>
  <autoFilter ref="C85:K28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2_01/111251102"/>
    <hyperlink ref="F95" r:id="rId2" display="https://podminky.urs.cz/item/CS_URS_2022_01/112101102"/>
    <hyperlink ref="F100" r:id="rId3" display="https://podminky.urs.cz/item/CS_URS_2022_01/112155221"/>
    <hyperlink ref="F104" r:id="rId4" display="https://podminky.urs.cz/item/CS_URS_2022_01/112155315"/>
    <hyperlink ref="F108" r:id="rId5" display="https://podminky.urs.cz/item/CS_URS_2022_01/112251102"/>
    <hyperlink ref="F112" r:id="rId6" display="https://podminky.urs.cz/item/CS_URS_2022_01/121151125"/>
    <hyperlink ref="F117" r:id="rId7" display="https://podminky.urs.cz/item/CS_URS_2022_01/132251103"/>
    <hyperlink ref="F121" r:id="rId8" display="https://podminky.urs.cz/item/CS_URS_2022_01/132251254"/>
    <hyperlink ref="F125" r:id="rId9" display="https://podminky.urs.cz/item/CS_URS_2022_01/162201422"/>
    <hyperlink ref="F129" r:id="rId10" display="https://podminky.urs.cz/item/CS_URS_2022_01/162251102"/>
    <hyperlink ref="F137" r:id="rId11" display="https://podminky.urs.cz/item/CS_URS_2022_01/162351103"/>
    <hyperlink ref="F144" r:id="rId12" display="https://podminky.urs.cz/item/CS_URS_2022_01/167151111"/>
    <hyperlink ref="F151" r:id="rId13" display="https://podminky.urs.cz/item/CS_URS_2022_01/171103201"/>
    <hyperlink ref="F156" r:id="rId14" display="https://podminky.urs.cz/item/CS_URS_2022_01/174151101"/>
    <hyperlink ref="F160" r:id="rId15" display="https://podminky.urs.cz/item/CS_URS_2022_01/181351103"/>
    <hyperlink ref="F165" r:id="rId16" display="https://podminky.urs.cz/item/CS_URS_2022_01/181411121"/>
    <hyperlink ref="F172" r:id="rId17" display="https://podminky.urs.cz/item/CS_URS_2022_01/181451122"/>
    <hyperlink ref="F181" r:id="rId18" display="https://podminky.urs.cz/item/CS_URS_2022_01/181951112"/>
    <hyperlink ref="F185" r:id="rId19" display="https://podminky.urs.cz/item/CS_URS_2022_01/182251101"/>
    <hyperlink ref="F190" r:id="rId20" display="https://podminky.urs.cz/item/CS_URS_2022_01/182351133"/>
    <hyperlink ref="F202" r:id="rId21" display="https://podminky.urs.cz/item/CS_URS_2022_01/451573111"/>
    <hyperlink ref="F206" r:id="rId22" display="https://podminky.urs.cz/item/CS_URS_2022_01/452311141"/>
    <hyperlink ref="F211" r:id="rId23" display="https://podminky.urs.cz/item/CS_URS_2022_01/452323161"/>
    <hyperlink ref="F217" r:id="rId24" display="https://podminky.urs.cz/item/CS_URS_2022_01/452351101"/>
    <hyperlink ref="F221" r:id="rId25" display="https://podminky.urs.cz/item/CS_URS_2022_01/452353101"/>
    <hyperlink ref="F225" r:id="rId26" display="https://podminky.urs.cz/item/CS_URS_2022_01/457572111"/>
    <hyperlink ref="F230" r:id="rId27" display="https://podminky.urs.cz/item/CS_URS_2022_01/462511161"/>
    <hyperlink ref="F234" r:id="rId28" display="https://podminky.urs.cz/item/CS_URS_2022_01/462511169"/>
    <hyperlink ref="F238" r:id="rId29" display="https://podminky.urs.cz/item/CS_URS_2022_01/464531112"/>
    <hyperlink ref="F244" r:id="rId30" display="https://podminky.urs.cz/item/CS_URS_2022_01/871263121"/>
    <hyperlink ref="F254" r:id="rId31" display="https://podminky.urs.cz/item/CS_URS_2022_01/871275811"/>
    <hyperlink ref="F259" r:id="rId32" display="https://podminky.urs.cz/item/CS_URS_2022_01/953334121"/>
    <hyperlink ref="F264" r:id="rId33" display="https://podminky.urs.cz/item/CS_URS_2022_01/997013813"/>
    <hyperlink ref="F268" r:id="rId34" display="https://podminky.urs.cz/item/CS_URS_2022_01/997221561"/>
    <hyperlink ref="F273" r:id="rId35" display="https://podminky.urs.cz/item/CS_URS_2022_01/997221569"/>
    <hyperlink ref="F278" r:id="rId36" display="https://podminky.urs.cz/item/CS_URS_2022_01/997221611"/>
    <hyperlink ref="F283" r:id="rId37" display="https://podminky.urs.cz/item/CS_URS_2022_01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90</v>
      </c>
    </row>
    <row r="4" s="1" customFormat="1" ht="24.96" customHeight="1">
      <c r="B4" s="21"/>
      <c r="D4" s="132" t="s">
        <v>103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Retenční nádrž v k.ú. Malčice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104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414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19</v>
      </c>
      <c r="E11" s="40"/>
      <c r="F11" s="138" t="s">
        <v>20</v>
      </c>
      <c r="G11" s="40"/>
      <c r="H11" s="40"/>
      <c r="I11" s="134" t="s">
        <v>21</v>
      </c>
      <c r="J11" s="138" t="s">
        <v>106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24</v>
      </c>
      <c r="E12" s="40"/>
      <c r="F12" s="138" t="s">
        <v>25</v>
      </c>
      <c r="G12" s="40"/>
      <c r="H12" s="40"/>
      <c r="I12" s="134" t="s">
        <v>26</v>
      </c>
      <c r="J12" s="139" t="str">
        <f>'Rekapitulace stavby'!AN8</f>
        <v>25. 1. 2022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40"/>
      <c r="E13" s="40"/>
      <c r="F13" s="40"/>
      <c r="G13" s="40"/>
      <c r="H13" s="40"/>
      <c r="I13" s="140" t="s">
        <v>29</v>
      </c>
      <c r="J13" s="141" t="s">
        <v>107</v>
      </c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32</v>
      </c>
      <c r="E14" s="40"/>
      <c r="F14" s="40"/>
      <c r="G14" s="40"/>
      <c r="H14" s="40"/>
      <c r="I14" s="134" t="s">
        <v>33</v>
      </c>
      <c r="J14" s="138" t="s">
        <v>34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35</v>
      </c>
      <c r="F15" s="40"/>
      <c r="G15" s="40"/>
      <c r="H15" s="40"/>
      <c r="I15" s="134" t="s">
        <v>36</v>
      </c>
      <c r="J15" s="138" t="s">
        <v>37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38</v>
      </c>
      <c r="E17" s="40"/>
      <c r="F17" s="40"/>
      <c r="G17" s="40"/>
      <c r="H17" s="40"/>
      <c r="I17" s="134" t="s">
        <v>33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36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40</v>
      </c>
      <c r="E20" s="40"/>
      <c r="F20" s="40"/>
      <c r="G20" s="40"/>
      <c r="H20" s="40"/>
      <c r="I20" s="134" t="s">
        <v>33</v>
      </c>
      <c r="J20" s="138" t="s">
        <v>41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42</v>
      </c>
      <c r="F21" s="40"/>
      <c r="G21" s="40"/>
      <c r="H21" s="40"/>
      <c r="I21" s="134" t="s">
        <v>36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33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44</v>
      </c>
      <c r="F24" s="40"/>
      <c r="G24" s="40"/>
      <c r="H24" s="40"/>
      <c r="I24" s="134" t="s">
        <v>36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2"/>
      <c r="B27" s="143"/>
      <c r="C27" s="142"/>
      <c r="D27" s="142"/>
      <c r="E27" s="144" t="s">
        <v>415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47</v>
      </c>
      <c r="E30" s="40"/>
      <c r="F30" s="40"/>
      <c r="G30" s="40"/>
      <c r="H30" s="40"/>
      <c r="I30" s="40"/>
      <c r="J30" s="148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49</v>
      </c>
      <c r="G32" s="40"/>
      <c r="H32" s="40"/>
      <c r="I32" s="149" t="s">
        <v>48</v>
      </c>
      <c r="J32" s="149" t="s">
        <v>50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51</v>
      </c>
      <c r="E33" s="134" t="s">
        <v>52</v>
      </c>
      <c r="F33" s="151">
        <f>ROUND((SUM(BE83:BE169)),  2)</f>
        <v>0</v>
      </c>
      <c r="G33" s="40"/>
      <c r="H33" s="40"/>
      <c r="I33" s="152">
        <v>0.20999999999999999</v>
      </c>
      <c r="J33" s="151">
        <f>ROUND(((SUM(BE83:BE169))*I33),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53</v>
      </c>
      <c r="F34" s="151">
        <f>ROUND((SUM(BF83:BF169)),  2)</f>
        <v>0</v>
      </c>
      <c r="G34" s="40"/>
      <c r="H34" s="40"/>
      <c r="I34" s="152">
        <v>0.14999999999999999</v>
      </c>
      <c r="J34" s="151">
        <f>ROUND(((SUM(BF83:BF169))*I34),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54</v>
      </c>
      <c r="F35" s="151">
        <f>ROUND((SUM(BG83:BG169)),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55</v>
      </c>
      <c r="F36" s="151">
        <f>ROUND((SUM(BH83:BH169)),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56</v>
      </c>
      <c r="F37" s="151">
        <f>ROUND((SUM(BI83:BI169)),  2)</f>
        <v>0</v>
      </c>
      <c r="G37" s="40"/>
      <c r="H37" s="40"/>
      <c r="I37" s="152">
        <v>0</v>
      </c>
      <c r="J37" s="151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57</v>
      </c>
      <c r="E39" s="155"/>
      <c r="F39" s="155"/>
      <c r="G39" s="156" t="s">
        <v>58</v>
      </c>
      <c r="H39" s="157" t="s">
        <v>59</v>
      </c>
      <c r="I39" s="155"/>
      <c r="J39" s="158">
        <f>SUM(J30:J37)</f>
        <v>0</v>
      </c>
      <c r="K39" s="159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Retenční nádrž v k.ú. Malčice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SO 02 - Zátopa 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24</v>
      </c>
      <c r="D52" s="42"/>
      <c r="E52" s="42"/>
      <c r="F52" s="28" t="str">
        <f>F12</f>
        <v>Malčice</v>
      </c>
      <c r="G52" s="42"/>
      <c r="H52" s="42"/>
      <c r="I52" s="33" t="s">
        <v>26</v>
      </c>
      <c r="J52" s="74" t="str">
        <f>IF(J12="","",J12)</f>
        <v>25. 1. 2022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32</v>
      </c>
      <c r="D54" s="42"/>
      <c r="E54" s="42"/>
      <c r="F54" s="28" t="str">
        <f>E15</f>
        <v>Česká republika - Státní pozemkový úřad, Praha 3</v>
      </c>
      <c r="G54" s="42"/>
      <c r="H54" s="42"/>
      <c r="I54" s="33" t="s">
        <v>40</v>
      </c>
      <c r="J54" s="38" t="str">
        <f>E21</f>
        <v>Ing. Ondřej Čížek, Malovice 20, Netolice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38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110</v>
      </c>
      <c r="D57" s="166"/>
      <c r="E57" s="166"/>
      <c r="F57" s="166"/>
      <c r="G57" s="166"/>
      <c r="H57" s="166"/>
      <c r="I57" s="166"/>
      <c r="J57" s="167" t="s">
        <v>111</v>
      </c>
      <c r="K57" s="166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79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112</v>
      </c>
    </row>
    <row r="60" s="9" customFormat="1" ht="24.96" customHeight="1">
      <c r="A60" s="9"/>
      <c r="B60" s="169"/>
      <c r="C60" s="170"/>
      <c r="D60" s="171" t="s">
        <v>416</v>
      </c>
      <c r="E60" s="172"/>
      <c r="F60" s="172"/>
      <c r="G60" s="172"/>
      <c r="H60" s="172"/>
      <c r="I60" s="172"/>
      <c r="J60" s="173">
        <f>J84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114</v>
      </c>
      <c r="E61" s="178"/>
      <c r="F61" s="178"/>
      <c r="G61" s="178"/>
      <c r="H61" s="178"/>
      <c r="I61" s="178"/>
      <c r="J61" s="179">
        <f>J85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115</v>
      </c>
      <c r="E62" s="178"/>
      <c r="F62" s="178"/>
      <c r="G62" s="178"/>
      <c r="H62" s="178"/>
      <c r="I62" s="178"/>
      <c r="J62" s="179">
        <f>J161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119</v>
      </c>
      <c r="E63" s="178"/>
      <c r="F63" s="178"/>
      <c r="G63" s="178"/>
      <c r="H63" s="178"/>
      <c r="I63" s="178"/>
      <c r="J63" s="179">
        <f>J167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120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4" t="str">
        <f>E7</f>
        <v>Retenční nádrž v k.ú. Malčice</v>
      </c>
      <c r="F73" s="33"/>
      <c r="G73" s="33"/>
      <c r="H73" s="33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104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 xml:space="preserve">SO 02 - Zátopa 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24</v>
      </c>
      <c r="D77" s="42"/>
      <c r="E77" s="42"/>
      <c r="F77" s="28" t="str">
        <f>F12</f>
        <v>Malčice</v>
      </c>
      <c r="G77" s="42"/>
      <c r="H77" s="42"/>
      <c r="I77" s="33" t="s">
        <v>26</v>
      </c>
      <c r="J77" s="74" t="str">
        <f>IF(J12="","",J12)</f>
        <v>25. 1. 2022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3" t="s">
        <v>32</v>
      </c>
      <c r="D79" s="42"/>
      <c r="E79" s="42"/>
      <c r="F79" s="28" t="str">
        <f>E15</f>
        <v>Česká republika - Státní pozemkový úřad, Praha 3</v>
      </c>
      <c r="G79" s="42"/>
      <c r="H79" s="42"/>
      <c r="I79" s="33" t="s">
        <v>40</v>
      </c>
      <c r="J79" s="38" t="str">
        <f>E21</f>
        <v>Ing. Ondřej Čížek, Malovice 20, Netolice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3" t="s">
        <v>38</v>
      </c>
      <c r="D80" s="42"/>
      <c r="E80" s="42"/>
      <c r="F80" s="28" t="str">
        <f>IF(E18="","",E18)</f>
        <v>Vyplň údaj</v>
      </c>
      <c r="G80" s="42"/>
      <c r="H80" s="42"/>
      <c r="I80" s="33" t="s">
        <v>43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1"/>
      <c r="B82" s="182"/>
      <c r="C82" s="183" t="s">
        <v>121</v>
      </c>
      <c r="D82" s="184" t="s">
        <v>66</v>
      </c>
      <c r="E82" s="184" t="s">
        <v>62</v>
      </c>
      <c r="F82" s="184" t="s">
        <v>63</v>
      </c>
      <c r="G82" s="184" t="s">
        <v>122</v>
      </c>
      <c r="H82" s="184" t="s">
        <v>123</v>
      </c>
      <c r="I82" s="184" t="s">
        <v>124</v>
      </c>
      <c r="J82" s="184" t="s">
        <v>111</v>
      </c>
      <c r="K82" s="185" t="s">
        <v>125</v>
      </c>
      <c r="L82" s="186"/>
      <c r="M82" s="94" t="s">
        <v>37</v>
      </c>
      <c r="N82" s="95" t="s">
        <v>51</v>
      </c>
      <c r="O82" s="95" t="s">
        <v>126</v>
      </c>
      <c r="P82" s="95" t="s">
        <v>127</v>
      </c>
      <c r="Q82" s="95" t="s">
        <v>128</v>
      </c>
      <c r="R82" s="95" t="s">
        <v>129</v>
      </c>
      <c r="S82" s="95" t="s">
        <v>130</v>
      </c>
      <c r="T82" s="96" t="s">
        <v>131</v>
      </c>
      <c r="U82" s="181"/>
      <c r="V82" s="181"/>
      <c r="W82" s="181"/>
      <c r="X82" s="181"/>
      <c r="Y82" s="181"/>
      <c r="Z82" s="181"/>
      <c r="AA82" s="181"/>
      <c r="AB82" s="181"/>
      <c r="AC82" s="181"/>
      <c r="AD82" s="181"/>
      <c r="AE82" s="181"/>
    </row>
    <row r="83" s="2" customFormat="1" ht="22.8" customHeight="1">
      <c r="A83" s="40"/>
      <c r="B83" s="41"/>
      <c r="C83" s="101" t="s">
        <v>132</v>
      </c>
      <c r="D83" s="42"/>
      <c r="E83" s="42"/>
      <c r="F83" s="42"/>
      <c r="G83" s="42"/>
      <c r="H83" s="42"/>
      <c r="I83" s="42"/>
      <c r="J83" s="187">
        <f>BK83</f>
        <v>0</v>
      </c>
      <c r="K83" s="42"/>
      <c r="L83" s="46"/>
      <c r="M83" s="97"/>
      <c r="N83" s="188"/>
      <c r="O83" s="98"/>
      <c r="P83" s="189">
        <f>P84</f>
        <v>0</v>
      </c>
      <c r="Q83" s="98"/>
      <c r="R83" s="189">
        <f>R84</f>
        <v>19.486000000000001</v>
      </c>
      <c r="S83" s="98"/>
      <c r="T83" s="190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80</v>
      </c>
      <c r="AU83" s="18" t="s">
        <v>112</v>
      </c>
      <c r="BK83" s="191">
        <f>BK84</f>
        <v>0</v>
      </c>
    </row>
    <row r="84" s="12" customFormat="1" ht="25.92" customHeight="1">
      <c r="A84" s="12"/>
      <c r="B84" s="192"/>
      <c r="C84" s="193"/>
      <c r="D84" s="194" t="s">
        <v>80</v>
      </c>
      <c r="E84" s="195" t="s">
        <v>81</v>
      </c>
      <c r="F84" s="195" t="s">
        <v>417</v>
      </c>
      <c r="G84" s="193"/>
      <c r="H84" s="193"/>
      <c r="I84" s="196"/>
      <c r="J84" s="197">
        <f>BK84</f>
        <v>0</v>
      </c>
      <c r="K84" s="193"/>
      <c r="L84" s="198"/>
      <c r="M84" s="199"/>
      <c r="N84" s="200"/>
      <c r="O84" s="200"/>
      <c r="P84" s="201">
        <f>P85+P161+P167</f>
        <v>0</v>
      </c>
      <c r="Q84" s="200"/>
      <c r="R84" s="201">
        <f>R85+R161+R167</f>
        <v>19.486000000000001</v>
      </c>
      <c r="S84" s="200"/>
      <c r="T84" s="202">
        <f>T85+T161+T167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3" t="s">
        <v>23</v>
      </c>
      <c r="AT84" s="204" t="s">
        <v>80</v>
      </c>
      <c r="AU84" s="204" t="s">
        <v>81</v>
      </c>
      <c r="AY84" s="203" t="s">
        <v>133</v>
      </c>
      <c r="BK84" s="205">
        <f>BK85+BK161+BK167</f>
        <v>0</v>
      </c>
    </row>
    <row r="85" s="12" customFormat="1" ht="22.8" customHeight="1">
      <c r="A85" s="12"/>
      <c r="B85" s="192"/>
      <c r="C85" s="193"/>
      <c r="D85" s="194" t="s">
        <v>80</v>
      </c>
      <c r="E85" s="206" t="s">
        <v>23</v>
      </c>
      <c r="F85" s="206" t="s">
        <v>134</v>
      </c>
      <c r="G85" s="193"/>
      <c r="H85" s="193"/>
      <c r="I85" s="196"/>
      <c r="J85" s="207">
        <f>BK85</f>
        <v>0</v>
      </c>
      <c r="K85" s="193"/>
      <c r="L85" s="198"/>
      <c r="M85" s="199"/>
      <c r="N85" s="200"/>
      <c r="O85" s="200"/>
      <c r="P85" s="201">
        <f>SUM(P86:P160)</f>
        <v>0</v>
      </c>
      <c r="Q85" s="200"/>
      <c r="R85" s="201">
        <f>SUM(R86:R160)</f>
        <v>0.045999999999999999</v>
      </c>
      <c r="S85" s="200"/>
      <c r="T85" s="202">
        <f>SUM(T86:T160)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3" t="s">
        <v>23</v>
      </c>
      <c r="AT85" s="204" t="s">
        <v>80</v>
      </c>
      <c r="AU85" s="204" t="s">
        <v>23</v>
      </c>
      <c r="AY85" s="203" t="s">
        <v>133</v>
      </c>
      <c r="BK85" s="205">
        <f>SUM(BK86:BK160)</f>
        <v>0</v>
      </c>
    </row>
    <row r="86" s="2" customFormat="1" ht="24.15" customHeight="1">
      <c r="A86" s="40"/>
      <c r="B86" s="41"/>
      <c r="C86" s="208" t="s">
        <v>23</v>
      </c>
      <c r="D86" s="208" t="s">
        <v>135</v>
      </c>
      <c r="E86" s="209" t="s">
        <v>136</v>
      </c>
      <c r="F86" s="210" t="s">
        <v>137</v>
      </c>
      <c r="G86" s="211" t="s">
        <v>138</v>
      </c>
      <c r="H86" s="212">
        <v>200</v>
      </c>
      <c r="I86" s="213"/>
      <c r="J86" s="214">
        <f>ROUND(I86*H86,2)</f>
        <v>0</v>
      </c>
      <c r="K86" s="210" t="s">
        <v>139</v>
      </c>
      <c r="L86" s="46"/>
      <c r="M86" s="215" t="s">
        <v>37</v>
      </c>
      <c r="N86" s="216" t="s">
        <v>52</v>
      </c>
      <c r="O86" s="86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9" t="s">
        <v>140</v>
      </c>
      <c r="AT86" s="219" t="s">
        <v>135</v>
      </c>
      <c r="AU86" s="219" t="s">
        <v>90</v>
      </c>
      <c r="AY86" s="18" t="s">
        <v>133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8" t="s">
        <v>23</v>
      </c>
      <c r="BK86" s="220">
        <f>ROUND(I86*H86,2)</f>
        <v>0</v>
      </c>
      <c r="BL86" s="18" t="s">
        <v>140</v>
      </c>
      <c r="BM86" s="219" t="s">
        <v>418</v>
      </c>
    </row>
    <row r="87" s="2" customFormat="1">
      <c r="A87" s="40"/>
      <c r="B87" s="41"/>
      <c r="C87" s="42"/>
      <c r="D87" s="221" t="s">
        <v>142</v>
      </c>
      <c r="E87" s="42"/>
      <c r="F87" s="222" t="s">
        <v>143</v>
      </c>
      <c r="G87" s="42"/>
      <c r="H87" s="42"/>
      <c r="I87" s="223"/>
      <c r="J87" s="42"/>
      <c r="K87" s="42"/>
      <c r="L87" s="46"/>
      <c r="M87" s="224"/>
      <c r="N87" s="22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142</v>
      </c>
      <c r="AU87" s="18" t="s">
        <v>90</v>
      </c>
    </row>
    <row r="88" s="13" customFormat="1">
      <c r="A88" s="13"/>
      <c r="B88" s="226"/>
      <c r="C88" s="227"/>
      <c r="D88" s="228" t="s">
        <v>144</v>
      </c>
      <c r="E88" s="229" t="s">
        <v>37</v>
      </c>
      <c r="F88" s="230" t="s">
        <v>145</v>
      </c>
      <c r="G88" s="227"/>
      <c r="H88" s="229" t="s">
        <v>37</v>
      </c>
      <c r="I88" s="231"/>
      <c r="J88" s="227"/>
      <c r="K88" s="227"/>
      <c r="L88" s="232"/>
      <c r="M88" s="233"/>
      <c r="N88" s="234"/>
      <c r="O88" s="234"/>
      <c r="P88" s="234"/>
      <c r="Q88" s="234"/>
      <c r="R88" s="234"/>
      <c r="S88" s="234"/>
      <c r="T88" s="235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6" t="s">
        <v>144</v>
      </c>
      <c r="AU88" s="236" t="s">
        <v>90</v>
      </c>
      <c r="AV88" s="13" t="s">
        <v>23</v>
      </c>
      <c r="AW88" s="13" t="s">
        <v>146</v>
      </c>
      <c r="AX88" s="13" t="s">
        <v>81</v>
      </c>
      <c r="AY88" s="236" t="s">
        <v>133</v>
      </c>
    </row>
    <row r="89" s="14" customFormat="1">
      <c r="A89" s="14"/>
      <c r="B89" s="237"/>
      <c r="C89" s="238"/>
      <c r="D89" s="228" t="s">
        <v>144</v>
      </c>
      <c r="E89" s="239" t="s">
        <v>37</v>
      </c>
      <c r="F89" s="240" t="s">
        <v>419</v>
      </c>
      <c r="G89" s="238"/>
      <c r="H89" s="241">
        <v>200</v>
      </c>
      <c r="I89" s="242"/>
      <c r="J89" s="238"/>
      <c r="K89" s="238"/>
      <c r="L89" s="243"/>
      <c r="M89" s="244"/>
      <c r="N89" s="245"/>
      <c r="O89" s="245"/>
      <c r="P89" s="245"/>
      <c r="Q89" s="245"/>
      <c r="R89" s="245"/>
      <c r="S89" s="245"/>
      <c r="T89" s="246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7" t="s">
        <v>144</v>
      </c>
      <c r="AU89" s="247" t="s">
        <v>90</v>
      </c>
      <c r="AV89" s="14" t="s">
        <v>90</v>
      </c>
      <c r="AW89" s="14" t="s">
        <v>146</v>
      </c>
      <c r="AX89" s="14" t="s">
        <v>81</v>
      </c>
      <c r="AY89" s="247" t="s">
        <v>133</v>
      </c>
    </row>
    <row r="90" s="15" customFormat="1">
      <c r="A90" s="15"/>
      <c r="B90" s="248"/>
      <c r="C90" s="249"/>
      <c r="D90" s="228" t="s">
        <v>144</v>
      </c>
      <c r="E90" s="250" t="s">
        <v>37</v>
      </c>
      <c r="F90" s="251" t="s">
        <v>148</v>
      </c>
      <c r="G90" s="249"/>
      <c r="H90" s="252">
        <v>200</v>
      </c>
      <c r="I90" s="253"/>
      <c r="J90" s="249"/>
      <c r="K90" s="249"/>
      <c r="L90" s="254"/>
      <c r="M90" s="255"/>
      <c r="N90" s="256"/>
      <c r="O90" s="256"/>
      <c r="P90" s="256"/>
      <c r="Q90" s="256"/>
      <c r="R90" s="256"/>
      <c r="S90" s="256"/>
      <c r="T90" s="257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8" t="s">
        <v>144</v>
      </c>
      <c r="AU90" s="258" t="s">
        <v>90</v>
      </c>
      <c r="AV90" s="15" t="s">
        <v>140</v>
      </c>
      <c r="AW90" s="15" t="s">
        <v>146</v>
      </c>
      <c r="AX90" s="15" t="s">
        <v>23</v>
      </c>
      <c r="AY90" s="258" t="s">
        <v>133</v>
      </c>
    </row>
    <row r="91" s="2" customFormat="1" ht="21.75" customHeight="1">
      <c r="A91" s="40"/>
      <c r="B91" s="41"/>
      <c r="C91" s="208" t="s">
        <v>90</v>
      </c>
      <c r="D91" s="208" t="s">
        <v>135</v>
      </c>
      <c r="E91" s="209" t="s">
        <v>420</v>
      </c>
      <c r="F91" s="210" t="s">
        <v>421</v>
      </c>
      <c r="G91" s="211" t="s">
        <v>151</v>
      </c>
      <c r="H91" s="212">
        <v>50</v>
      </c>
      <c r="I91" s="213"/>
      <c r="J91" s="214">
        <f>ROUND(I91*H91,2)</f>
        <v>0</v>
      </c>
      <c r="K91" s="210" t="s">
        <v>139</v>
      </c>
      <c r="L91" s="46"/>
      <c r="M91" s="215" t="s">
        <v>37</v>
      </c>
      <c r="N91" s="216" t="s">
        <v>52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140</v>
      </c>
      <c r="AT91" s="219" t="s">
        <v>135</v>
      </c>
      <c r="AU91" s="219" t="s">
        <v>90</v>
      </c>
      <c r="AY91" s="18" t="s">
        <v>133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8" t="s">
        <v>23</v>
      </c>
      <c r="BK91" s="220">
        <f>ROUND(I91*H91,2)</f>
        <v>0</v>
      </c>
      <c r="BL91" s="18" t="s">
        <v>140</v>
      </c>
      <c r="BM91" s="219" t="s">
        <v>422</v>
      </c>
    </row>
    <row r="92" s="2" customFormat="1">
      <c r="A92" s="40"/>
      <c r="B92" s="41"/>
      <c r="C92" s="42"/>
      <c r="D92" s="221" t="s">
        <v>142</v>
      </c>
      <c r="E92" s="42"/>
      <c r="F92" s="222" t="s">
        <v>423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142</v>
      </c>
      <c r="AU92" s="18" t="s">
        <v>90</v>
      </c>
    </row>
    <row r="93" s="13" customFormat="1">
      <c r="A93" s="13"/>
      <c r="B93" s="226"/>
      <c r="C93" s="227"/>
      <c r="D93" s="228" t="s">
        <v>144</v>
      </c>
      <c r="E93" s="229" t="s">
        <v>37</v>
      </c>
      <c r="F93" s="230" t="s">
        <v>154</v>
      </c>
      <c r="G93" s="227"/>
      <c r="H93" s="229" t="s">
        <v>37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144</v>
      </c>
      <c r="AU93" s="236" t="s">
        <v>90</v>
      </c>
      <c r="AV93" s="13" t="s">
        <v>23</v>
      </c>
      <c r="AW93" s="13" t="s">
        <v>146</v>
      </c>
      <c r="AX93" s="13" t="s">
        <v>81</v>
      </c>
      <c r="AY93" s="236" t="s">
        <v>133</v>
      </c>
    </row>
    <row r="94" s="14" customFormat="1">
      <c r="A94" s="14"/>
      <c r="B94" s="237"/>
      <c r="C94" s="238"/>
      <c r="D94" s="228" t="s">
        <v>144</v>
      </c>
      <c r="E94" s="239" t="s">
        <v>37</v>
      </c>
      <c r="F94" s="240" t="s">
        <v>424</v>
      </c>
      <c r="G94" s="238"/>
      <c r="H94" s="241">
        <v>50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7" t="s">
        <v>144</v>
      </c>
      <c r="AU94" s="247" t="s">
        <v>90</v>
      </c>
      <c r="AV94" s="14" t="s">
        <v>90</v>
      </c>
      <c r="AW94" s="14" t="s">
        <v>146</v>
      </c>
      <c r="AX94" s="14" t="s">
        <v>81</v>
      </c>
      <c r="AY94" s="247" t="s">
        <v>133</v>
      </c>
    </row>
    <row r="95" s="15" customFormat="1">
      <c r="A95" s="15"/>
      <c r="B95" s="248"/>
      <c r="C95" s="249"/>
      <c r="D95" s="228" t="s">
        <v>144</v>
      </c>
      <c r="E95" s="250" t="s">
        <v>37</v>
      </c>
      <c r="F95" s="251" t="s">
        <v>148</v>
      </c>
      <c r="G95" s="249"/>
      <c r="H95" s="252">
        <v>50</v>
      </c>
      <c r="I95" s="253"/>
      <c r="J95" s="249"/>
      <c r="K95" s="249"/>
      <c r="L95" s="254"/>
      <c r="M95" s="255"/>
      <c r="N95" s="256"/>
      <c r="O95" s="256"/>
      <c r="P95" s="256"/>
      <c r="Q95" s="256"/>
      <c r="R95" s="256"/>
      <c r="S95" s="256"/>
      <c r="T95" s="257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8" t="s">
        <v>144</v>
      </c>
      <c r="AU95" s="258" t="s">
        <v>90</v>
      </c>
      <c r="AV95" s="15" t="s">
        <v>140</v>
      </c>
      <c r="AW95" s="15" t="s">
        <v>146</v>
      </c>
      <c r="AX95" s="15" t="s">
        <v>23</v>
      </c>
      <c r="AY95" s="258" t="s">
        <v>133</v>
      </c>
    </row>
    <row r="96" s="2" customFormat="1" ht="24.15" customHeight="1">
      <c r="A96" s="40"/>
      <c r="B96" s="41"/>
      <c r="C96" s="208" t="s">
        <v>156</v>
      </c>
      <c r="D96" s="208" t="s">
        <v>135</v>
      </c>
      <c r="E96" s="209" t="s">
        <v>425</v>
      </c>
      <c r="F96" s="210" t="s">
        <v>426</v>
      </c>
      <c r="G96" s="211" t="s">
        <v>151</v>
      </c>
      <c r="H96" s="212">
        <v>50</v>
      </c>
      <c r="I96" s="213"/>
      <c r="J96" s="214">
        <f>ROUND(I96*H96,2)</f>
        <v>0</v>
      </c>
      <c r="K96" s="210" t="s">
        <v>139</v>
      </c>
      <c r="L96" s="46"/>
      <c r="M96" s="215" t="s">
        <v>37</v>
      </c>
      <c r="N96" s="216" t="s">
        <v>52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140</v>
      </c>
      <c r="AT96" s="219" t="s">
        <v>135</v>
      </c>
      <c r="AU96" s="219" t="s">
        <v>90</v>
      </c>
      <c r="AY96" s="18" t="s">
        <v>133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8" t="s">
        <v>23</v>
      </c>
      <c r="BK96" s="220">
        <f>ROUND(I96*H96,2)</f>
        <v>0</v>
      </c>
      <c r="BL96" s="18" t="s">
        <v>140</v>
      </c>
      <c r="BM96" s="219" t="s">
        <v>427</v>
      </c>
    </row>
    <row r="97" s="2" customFormat="1">
      <c r="A97" s="40"/>
      <c r="B97" s="41"/>
      <c r="C97" s="42"/>
      <c r="D97" s="221" t="s">
        <v>142</v>
      </c>
      <c r="E97" s="42"/>
      <c r="F97" s="222" t="s">
        <v>428</v>
      </c>
      <c r="G97" s="42"/>
      <c r="H97" s="42"/>
      <c r="I97" s="223"/>
      <c r="J97" s="42"/>
      <c r="K97" s="42"/>
      <c r="L97" s="46"/>
      <c r="M97" s="224"/>
      <c r="N97" s="22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142</v>
      </c>
      <c r="AU97" s="18" t="s">
        <v>90</v>
      </c>
    </row>
    <row r="98" s="14" customFormat="1">
      <c r="A98" s="14"/>
      <c r="B98" s="237"/>
      <c r="C98" s="238"/>
      <c r="D98" s="228" t="s">
        <v>144</v>
      </c>
      <c r="E98" s="239" t="s">
        <v>37</v>
      </c>
      <c r="F98" s="240" t="s">
        <v>429</v>
      </c>
      <c r="G98" s="238"/>
      <c r="H98" s="241">
        <v>50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7" t="s">
        <v>144</v>
      </c>
      <c r="AU98" s="247" t="s">
        <v>90</v>
      </c>
      <c r="AV98" s="14" t="s">
        <v>90</v>
      </c>
      <c r="AW98" s="14" t="s">
        <v>146</v>
      </c>
      <c r="AX98" s="14" t="s">
        <v>81</v>
      </c>
      <c r="AY98" s="247" t="s">
        <v>133</v>
      </c>
    </row>
    <row r="99" s="15" customFormat="1">
      <c r="A99" s="15"/>
      <c r="B99" s="248"/>
      <c r="C99" s="249"/>
      <c r="D99" s="228" t="s">
        <v>144</v>
      </c>
      <c r="E99" s="250" t="s">
        <v>37</v>
      </c>
      <c r="F99" s="251" t="s">
        <v>148</v>
      </c>
      <c r="G99" s="249"/>
      <c r="H99" s="252">
        <v>50</v>
      </c>
      <c r="I99" s="253"/>
      <c r="J99" s="249"/>
      <c r="K99" s="249"/>
      <c r="L99" s="254"/>
      <c r="M99" s="255"/>
      <c r="N99" s="256"/>
      <c r="O99" s="256"/>
      <c r="P99" s="256"/>
      <c r="Q99" s="256"/>
      <c r="R99" s="256"/>
      <c r="S99" s="256"/>
      <c r="T99" s="257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8" t="s">
        <v>144</v>
      </c>
      <c r="AU99" s="258" t="s">
        <v>90</v>
      </c>
      <c r="AV99" s="15" t="s">
        <v>140</v>
      </c>
      <c r="AW99" s="15" t="s">
        <v>146</v>
      </c>
      <c r="AX99" s="15" t="s">
        <v>23</v>
      </c>
      <c r="AY99" s="258" t="s">
        <v>133</v>
      </c>
    </row>
    <row r="100" s="2" customFormat="1" ht="16.5" customHeight="1">
      <c r="A100" s="40"/>
      <c r="B100" s="41"/>
      <c r="C100" s="208" t="s">
        <v>140</v>
      </c>
      <c r="D100" s="208" t="s">
        <v>135</v>
      </c>
      <c r="E100" s="209" t="s">
        <v>162</v>
      </c>
      <c r="F100" s="210" t="s">
        <v>163</v>
      </c>
      <c r="G100" s="211" t="s">
        <v>138</v>
      </c>
      <c r="H100" s="212">
        <v>200</v>
      </c>
      <c r="I100" s="213"/>
      <c r="J100" s="214">
        <f>ROUND(I100*H100,2)</f>
        <v>0</v>
      </c>
      <c r="K100" s="210" t="s">
        <v>139</v>
      </c>
      <c r="L100" s="46"/>
      <c r="M100" s="215" t="s">
        <v>37</v>
      </c>
      <c r="N100" s="216" t="s">
        <v>52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140</v>
      </c>
      <c r="AT100" s="219" t="s">
        <v>135</v>
      </c>
      <c r="AU100" s="219" t="s">
        <v>90</v>
      </c>
      <c r="AY100" s="18" t="s">
        <v>133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8" t="s">
        <v>23</v>
      </c>
      <c r="BK100" s="220">
        <f>ROUND(I100*H100,2)</f>
        <v>0</v>
      </c>
      <c r="BL100" s="18" t="s">
        <v>140</v>
      </c>
      <c r="BM100" s="219" t="s">
        <v>430</v>
      </c>
    </row>
    <row r="101" s="2" customFormat="1">
      <c r="A101" s="40"/>
      <c r="B101" s="41"/>
      <c r="C101" s="42"/>
      <c r="D101" s="221" t="s">
        <v>142</v>
      </c>
      <c r="E101" s="42"/>
      <c r="F101" s="222" t="s">
        <v>165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142</v>
      </c>
      <c r="AU101" s="18" t="s">
        <v>90</v>
      </c>
    </row>
    <row r="102" s="14" customFormat="1">
      <c r="A102" s="14"/>
      <c r="B102" s="237"/>
      <c r="C102" s="238"/>
      <c r="D102" s="228" t="s">
        <v>144</v>
      </c>
      <c r="E102" s="239" t="s">
        <v>37</v>
      </c>
      <c r="F102" s="240" t="s">
        <v>431</v>
      </c>
      <c r="G102" s="238"/>
      <c r="H102" s="241">
        <v>200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144</v>
      </c>
      <c r="AU102" s="247" t="s">
        <v>90</v>
      </c>
      <c r="AV102" s="14" t="s">
        <v>90</v>
      </c>
      <c r="AW102" s="14" t="s">
        <v>146</v>
      </c>
      <c r="AX102" s="14" t="s">
        <v>81</v>
      </c>
      <c r="AY102" s="247" t="s">
        <v>133</v>
      </c>
    </row>
    <row r="103" s="15" customFormat="1">
      <c r="A103" s="15"/>
      <c r="B103" s="248"/>
      <c r="C103" s="249"/>
      <c r="D103" s="228" t="s">
        <v>144</v>
      </c>
      <c r="E103" s="250" t="s">
        <v>37</v>
      </c>
      <c r="F103" s="251" t="s">
        <v>148</v>
      </c>
      <c r="G103" s="249"/>
      <c r="H103" s="252">
        <v>200</v>
      </c>
      <c r="I103" s="253"/>
      <c r="J103" s="249"/>
      <c r="K103" s="249"/>
      <c r="L103" s="254"/>
      <c r="M103" s="255"/>
      <c r="N103" s="256"/>
      <c r="O103" s="256"/>
      <c r="P103" s="256"/>
      <c r="Q103" s="256"/>
      <c r="R103" s="256"/>
      <c r="S103" s="256"/>
      <c r="T103" s="257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8" t="s">
        <v>144</v>
      </c>
      <c r="AU103" s="258" t="s">
        <v>90</v>
      </c>
      <c r="AV103" s="15" t="s">
        <v>140</v>
      </c>
      <c r="AW103" s="15" t="s">
        <v>146</v>
      </c>
      <c r="AX103" s="15" t="s">
        <v>23</v>
      </c>
      <c r="AY103" s="258" t="s">
        <v>133</v>
      </c>
    </row>
    <row r="104" s="2" customFormat="1" ht="21.75" customHeight="1">
      <c r="A104" s="40"/>
      <c r="B104" s="41"/>
      <c r="C104" s="208" t="s">
        <v>167</v>
      </c>
      <c r="D104" s="208" t="s">
        <v>135</v>
      </c>
      <c r="E104" s="209" t="s">
        <v>432</v>
      </c>
      <c r="F104" s="210" t="s">
        <v>433</v>
      </c>
      <c r="G104" s="211" t="s">
        <v>151</v>
      </c>
      <c r="H104" s="212">
        <v>50</v>
      </c>
      <c r="I104" s="213"/>
      <c r="J104" s="214">
        <f>ROUND(I104*H104,2)</f>
        <v>0</v>
      </c>
      <c r="K104" s="210" t="s">
        <v>139</v>
      </c>
      <c r="L104" s="46"/>
      <c r="M104" s="215" t="s">
        <v>37</v>
      </c>
      <c r="N104" s="216" t="s">
        <v>52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140</v>
      </c>
      <c r="AT104" s="219" t="s">
        <v>135</v>
      </c>
      <c r="AU104" s="219" t="s">
        <v>90</v>
      </c>
      <c r="AY104" s="18" t="s">
        <v>133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8" t="s">
        <v>23</v>
      </c>
      <c r="BK104" s="220">
        <f>ROUND(I104*H104,2)</f>
        <v>0</v>
      </c>
      <c r="BL104" s="18" t="s">
        <v>140</v>
      </c>
      <c r="BM104" s="219" t="s">
        <v>434</v>
      </c>
    </row>
    <row r="105" s="2" customFormat="1">
      <c r="A105" s="40"/>
      <c r="B105" s="41"/>
      <c r="C105" s="42"/>
      <c r="D105" s="221" t="s">
        <v>142</v>
      </c>
      <c r="E105" s="42"/>
      <c r="F105" s="222" t="s">
        <v>435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142</v>
      </c>
      <c r="AU105" s="18" t="s">
        <v>90</v>
      </c>
    </row>
    <row r="106" s="14" customFormat="1">
      <c r="A106" s="14"/>
      <c r="B106" s="237"/>
      <c r="C106" s="238"/>
      <c r="D106" s="228" t="s">
        <v>144</v>
      </c>
      <c r="E106" s="239" t="s">
        <v>37</v>
      </c>
      <c r="F106" s="240" t="s">
        <v>424</v>
      </c>
      <c r="G106" s="238"/>
      <c r="H106" s="241">
        <v>50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144</v>
      </c>
      <c r="AU106" s="247" t="s">
        <v>90</v>
      </c>
      <c r="AV106" s="14" t="s">
        <v>90</v>
      </c>
      <c r="AW106" s="14" t="s">
        <v>146</v>
      </c>
      <c r="AX106" s="14" t="s">
        <v>81</v>
      </c>
      <c r="AY106" s="247" t="s">
        <v>133</v>
      </c>
    </row>
    <row r="107" s="15" customFormat="1">
      <c r="A107" s="15"/>
      <c r="B107" s="248"/>
      <c r="C107" s="249"/>
      <c r="D107" s="228" t="s">
        <v>144</v>
      </c>
      <c r="E107" s="250" t="s">
        <v>37</v>
      </c>
      <c r="F107" s="251" t="s">
        <v>148</v>
      </c>
      <c r="G107" s="249"/>
      <c r="H107" s="252">
        <v>50</v>
      </c>
      <c r="I107" s="253"/>
      <c r="J107" s="249"/>
      <c r="K107" s="249"/>
      <c r="L107" s="254"/>
      <c r="M107" s="255"/>
      <c r="N107" s="256"/>
      <c r="O107" s="256"/>
      <c r="P107" s="256"/>
      <c r="Q107" s="256"/>
      <c r="R107" s="256"/>
      <c r="S107" s="256"/>
      <c r="T107" s="257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8" t="s">
        <v>144</v>
      </c>
      <c r="AU107" s="258" t="s">
        <v>90</v>
      </c>
      <c r="AV107" s="15" t="s">
        <v>140</v>
      </c>
      <c r="AW107" s="15" t="s">
        <v>146</v>
      </c>
      <c r="AX107" s="15" t="s">
        <v>23</v>
      </c>
      <c r="AY107" s="258" t="s">
        <v>133</v>
      </c>
    </row>
    <row r="108" s="2" customFormat="1" ht="16.5" customHeight="1">
      <c r="A108" s="40"/>
      <c r="B108" s="41"/>
      <c r="C108" s="208" t="s">
        <v>172</v>
      </c>
      <c r="D108" s="208" t="s">
        <v>135</v>
      </c>
      <c r="E108" s="209" t="s">
        <v>173</v>
      </c>
      <c r="F108" s="210" t="s">
        <v>174</v>
      </c>
      <c r="G108" s="211" t="s">
        <v>138</v>
      </c>
      <c r="H108" s="212">
        <v>4600</v>
      </c>
      <c r="I108" s="213"/>
      <c r="J108" s="214">
        <f>ROUND(I108*H108,2)</f>
        <v>0</v>
      </c>
      <c r="K108" s="210" t="s">
        <v>139</v>
      </c>
      <c r="L108" s="46"/>
      <c r="M108" s="215" t="s">
        <v>37</v>
      </c>
      <c r="N108" s="216" t="s">
        <v>52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140</v>
      </c>
      <c r="AT108" s="219" t="s">
        <v>135</v>
      </c>
      <c r="AU108" s="219" t="s">
        <v>90</v>
      </c>
      <c r="AY108" s="18" t="s">
        <v>133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8" t="s">
        <v>23</v>
      </c>
      <c r="BK108" s="220">
        <f>ROUND(I108*H108,2)</f>
        <v>0</v>
      </c>
      <c r="BL108" s="18" t="s">
        <v>140</v>
      </c>
      <c r="BM108" s="219" t="s">
        <v>436</v>
      </c>
    </row>
    <row r="109" s="2" customFormat="1">
      <c r="A109" s="40"/>
      <c r="B109" s="41"/>
      <c r="C109" s="42"/>
      <c r="D109" s="221" t="s">
        <v>142</v>
      </c>
      <c r="E109" s="42"/>
      <c r="F109" s="222" t="s">
        <v>176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142</v>
      </c>
      <c r="AU109" s="18" t="s">
        <v>90</v>
      </c>
    </row>
    <row r="110" s="13" customFormat="1">
      <c r="A110" s="13"/>
      <c r="B110" s="226"/>
      <c r="C110" s="227"/>
      <c r="D110" s="228" t="s">
        <v>144</v>
      </c>
      <c r="E110" s="229" t="s">
        <v>37</v>
      </c>
      <c r="F110" s="230" t="s">
        <v>145</v>
      </c>
      <c r="G110" s="227"/>
      <c r="H110" s="229" t="s">
        <v>37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144</v>
      </c>
      <c r="AU110" s="236" t="s">
        <v>90</v>
      </c>
      <c r="AV110" s="13" t="s">
        <v>23</v>
      </c>
      <c r="AW110" s="13" t="s">
        <v>146</v>
      </c>
      <c r="AX110" s="13" t="s">
        <v>81</v>
      </c>
      <c r="AY110" s="236" t="s">
        <v>133</v>
      </c>
    </row>
    <row r="111" s="14" customFormat="1">
      <c r="A111" s="14"/>
      <c r="B111" s="237"/>
      <c r="C111" s="238"/>
      <c r="D111" s="228" t="s">
        <v>144</v>
      </c>
      <c r="E111" s="239" t="s">
        <v>37</v>
      </c>
      <c r="F111" s="240" t="s">
        <v>437</v>
      </c>
      <c r="G111" s="238"/>
      <c r="H111" s="241">
        <v>4600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7" t="s">
        <v>144</v>
      </c>
      <c r="AU111" s="247" t="s">
        <v>90</v>
      </c>
      <c r="AV111" s="14" t="s">
        <v>90</v>
      </c>
      <c r="AW111" s="14" t="s">
        <v>146</v>
      </c>
      <c r="AX111" s="14" t="s">
        <v>81</v>
      </c>
      <c r="AY111" s="247" t="s">
        <v>133</v>
      </c>
    </row>
    <row r="112" s="15" customFormat="1">
      <c r="A112" s="15"/>
      <c r="B112" s="248"/>
      <c r="C112" s="249"/>
      <c r="D112" s="228" t="s">
        <v>144</v>
      </c>
      <c r="E112" s="250" t="s">
        <v>37</v>
      </c>
      <c r="F112" s="251" t="s">
        <v>148</v>
      </c>
      <c r="G112" s="249"/>
      <c r="H112" s="252">
        <v>4600</v>
      </c>
      <c r="I112" s="253"/>
      <c r="J112" s="249"/>
      <c r="K112" s="249"/>
      <c r="L112" s="254"/>
      <c r="M112" s="255"/>
      <c r="N112" s="256"/>
      <c r="O112" s="256"/>
      <c r="P112" s="256"/>
      <c r="Q112" s="256"/>
      <c r="R112" s="256"/>
      <c r="S112" s="256"/>
      <c r="T112" s="257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8" t="s">
        <v>144</v>
      </c>
      <c r="AU112" s="258" t="s">
        <v>90</v>
      </c>
      <c r="AV112" s="15" t="s">
        <v>140</v>
      </c>
      <c r="AW112" s="15" t="s">
        <v>146</v>
      </c>
      <c r="AX112" s="15" t="s">
        <v>23</v>
      </c>
      <c r="AY112" s="258" t="s">
        <v>133</v>
      </c>
    </row>
    <row r="113" s="2" customFormat="1" ht="21.75" customHeight="1">
      <c r="A113" s="40"/>
      <c r="B113" s="41"/>
      <c r="C113" s="208" t="s">
        <v>178</v>
      </c>
      <c r="D113" s="208" t="s">
        <v>135</v>
      </c>
      <c r="E113" s="209" t="s">
        <v>438</v>
      </c>
      <c r="F113" s="210" t="s">
        <v>439</v>
      </c>
      <c r="G113" s="211" t="s">
        <v>181</v>
      </c>
      <c r="H113" s="212">
        <v>150</v>
      </c>
      <c r="I113" s="213"/>
      <c r="J113" s="214">
        <f>ROUND(I113*H113,2)</f>
        <v>0</v>
      </c>
      <c r="K113" s="210" t="s">
        <v>139</v>
      </c>
      <c r="L113" s="46"/>
      <c r="M113" s="215" t="s">
        <v>37</v>
      </c>
      <c r="N113" s="216" t="s">
        <v>52</v>
      </c>
      <c r="O113" s="86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140</v>
      </c>
      <c r="AT113" s="219" t="s">
        <v>135</v>
      </c>
      <c r="AU113" s="219" t="s">
        <v>90</v>
      </c>
      <c r="AY113" s="18" t="s">
        <v>133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8" t="s">
        <v>23</v>
      </c>
      <c r="BK113" s="220">
        <f>ROUND(I113*H113,2)</f>
        <v>0</v>
      </c>
      <c r="BL113" s="18" t="s">
        <v>140</v>
      </c>
      <c r="BM113" s="219" t="s">
        <v>440</v>
      </c>
    </row>
    <row r="114" s="2" customFormat="1">
      <c r="A114" s="40"/>
      <c r="B114" s="41"/>
      <c r="C114" s="42"/>
      <c r="D114" s="221" t="s">
        <v>142</v>
      </c>
      <c r="E114" s="42"/>
      <c r="F114" s="222" t="s">
        <v>441</v>
      </c>
      <c r="G114" s="42"/>
      <c r="H114" s="42"/>
      <c r="I114" s="223"/>
      <c r="J114" s="42"/>
      <c r="K114" s="42"/>
      <c r="L114" s="46"/>
      <c r="M114" s="224"/>
      <c r="N114" s="22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8" t="s">
        <v>142</v>
      </c>
      <c r="AU114" s="18" t="s">
        <v>90</v>
      </c>
    </row>
    <row r="115" s="13" customFormat="1">
      <c r="A115" s="13"/>
      <c r="B115" s="226"/>
      <c r="C115" s="227"/>
      <c r="D115" s="228" t="s">
        <v>144</v>
      </c>
      <c r="E115" s="229" t="s">
        <v>37</v>
      </c>
      <c r="F115" s="230" t="s">
        <v>442</v>
      </c>
      <c r="G115" s="227"/>
      <c r="H115" s="229" t="s">
        <v>37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144</v>
      </c>
      <c r="AU115" s="236" t="s">
        <v>90</v>
      </c>
      <c r="AV115" s="13" t="s">
        <v>23</v>
      </c>
      <c r="AW115" s="13" t="s">
        <v>146</v>
      </c>
      <c r="AX115" s="13" t="s">
        <v>81</v>
      </c>
      <c r="AY115" s="236" t="s">
        <v>133</v>
      </c>
    </row>
    <row r="116" s="14" customFormat="1">
      <c r="A116" s="14"/>
      <c r="B116" s="237"/>
      <c r="C116" s="238"/>
      <c r="D116" s="228" t="s">
        <v>144</v>
      </c>
      <c r="E116" s="239" t="s">
        <v>37</v>
      </c>
      <c r="F116" s="240" t="s">
        <v>443</v>
      </c>
      <c r="G116" s="238"/>
      <c r="H116" s="241">
        <v>150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144</v>
      </c>
      <c r="AU116" s="247" t="s">
        <v>90</v>
      </c>
      <c r="AV116" s="14" t="s">
        <v>90</v>
      </c>
      <c r="AW116" s="14" t="s">
        <v>146</v>
      </c>
      <c r="AX116" s="14" t="s">
        <v>81</v>
      </c>
      <c r="AY116" s="247" t="s">
        <v>133</v>
      </c>
    </row>
    <row r="117" s="15" customFormat="1">
      <c r="A117" s="15"/>
      <c r="B117" s="248"/>
      <c r="C117" s="249"/>
      <c r="D117" s="228" t="s">
        <v>144</v>
      </c>
      <c r="E117" s="250" t="s">
        <v>37</v>
      </c>
      <c r="F117" s="251" t="s">
        <v>148</v>
      </c>
      <c r="G117" s="249"/>
      <c r="H117" s="252">
        <v>150</v>
      </c>
      <c r="I117" s="253"/>
      <c r="J117" s="249"/>
      <c r="K117" s="249"/>
      <c r="L117" s="254"/>
      <c r="M117" s="255"/>
      <c r="N117" s="256"/>
      <c r="O117" s="256"/>
      <c r="P117" s="256"/>
      <c r="Q117" s="256"/>
      <c r="R117" s="256"/>
      <c r="S117" s="256"/>
      <c r="T117" s="257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8" t="s">
        <v>144</v>
      </c>
      <c r="AU117" s="258" t="s">
        <v>90</v>
      </c>
      <c r="AV117" s="15" t="s">
        <v>140</v>
      </c>
      <c r="AW117" s="15" t="s">
        <v>146</v>
      </c>
      <c r="AX117" s="15" t="s">
        <v>23</v>
      </c>
      <c r="AY117" s="258" t="s">
        <v>133</v>
      </c>
    </row>
    <row r="118" s="2" customFormat="1" ht="24.15" customHeight="1">
      <c r="A118" s="40"/>
      <c r="B118" s="41"/>
      <c r="C118" s="208" t="s">
        <v>185</v>
      </c>
      <c r="D118" s="208" t="s">
        <v>135</v>
      </c>
      <c r="E118" s="209" t="s">
        <v>444</v>
      </c>
      <c r="F118" s="210" t="s">
        <v>445</v>
      </c>
      <c r="G118" s="211" t="s">
        <v>181</v>
      </c>
      <c r="H118" s="212">
        <v>5693.165</v>
      </c>
      <c r="I118" s="213"/>
      <c r="J118" s="214">
        <f>ROUND(I118*H118,2)</f>
        <v>0</v>
      </c>
      <c r="K118" s="210" t="s">
        <v>139</v>
      </c>
      <c r="L118" s="46"/>
      <c r="M118" s="215" t="s">
        <v>37</v>
      </c>
      <c r="N118" s="216" t="s">
        <v>52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140</v>
      </c>
      <c r="AT118" s="219" t="s">
        <v>135</v>
      </c>
      <c r="AU118" s="219" t="s">
        <v>90</v>
      </c>
      <c r="AY118" s="18" t="s">
        <v>133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8" t="s">
        <v>23</v>
      </c>
      <c r="BK118" s="220">
        <f>ROUND(I118*H118,2)</f>
        <v>0</v>
      </c>
      <c r="BL118" s="18" t="s">
        <v>140</v>
      </c>
      <c r="BM118" s="219" t="s">
        <v>446</v>
      </c>
    </row>
    <row r="119" s="2" customFormat="1">
      <c r="A119" s="40"/>
      <c r="B119" s="41"/>
      <c r="C119" s="42"/>
      <c r="D119" s="221" t="s">
        <v>142</v>
      </c>
      <c r="E119" s="42"/>
      <c r="F119" s="222" t="s">
        <v>447</v>
      </c>
      <c r="G119" s="42"/>
      <c r="H119" s="42"/>
      <c r="I119" s="223"/>
      <c r="J119" s="42"/>
      <c r="K119" s="42"/>
      <c r="L119" s="46"/>
      <c r="M119" s="224"/>
      <c r="N119" s="22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142</v>
      </c>
      <c r="AU119" s="18" t="s">
        <v>90</v>
      </c>
    </row>
    <row r="120" s="14" customFormat="1">
      <c r="A120" s="14"/>
      <c r="B120" s="237"/>
      <c r="C120" s="238"/>
      <c r="D120" s="228" t="s">
        <v>144</v>
      </c>
      <c r="E120" s="239" t="s">
        <v>37</v>
      </c>
      <c r="F120" s="240" t="s">
        <v>448</v>
      </c>
      <c r="G120" s="238"/>
      <c r="H120" s="241">
        <v>5693.165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144</v>
      </c>
      <c r="AU120" s="247" t="s">
        <v>90</v>
      </c>
      <c r="AV120" s="14" t="s">
        <v>90</v>
      </c>
      <c r="AW120" s="14" t="s">
        <v>146</v>
      </c>
      <c r="AX120" s="14" t="s">
        <v>81</v>
      </c>
      <c r="AY120" s="247" t="s">
        <v>133</v>
      </c>
    </row>
    <row r="121" s="15" customFormat="1">
      <c r="A121" s="15"/>
      <c r="B121" s="248"/>
      <c r="C121" s="249"/>
      <c r="D121" s="228" t="s">
        <v>144</v>
      </c>
      <c r="E121" s="250" t="s">
        <v>37</v>
      </c>
      <c r="F121" s="251" t="s">
        <v>148</v>
      </c>
      <c r="G121" s="249"/>
      <c r="H121" s="252">
        <v>5693.165</v>
      </c>
      <c r="I121" s="253"/>
      <c r="J121" s="249"/>
      <c r="K121" s="249"/>
      <c r="L121" s="254"/>
      <c r="M121" s="255"/>
      <c r="N121" s="256"/>
      <c r="O121" s="256"/>
      <c r="P121" s="256"/>
      <c r="Q121" s="256"/>
      <c r="R121" s="256"/>
      <c r="S121" s="256"/>
      <c r="T121" s="257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8" t="s">
        <v>144</v>
      </c>
      <c r="AU121" s="258" t="s">
        <v>90</v>
      </c>
      <c r="AV121" s="15" t="s">
        <v>140</v>
      </c>
      <c r="AW121" s="15" t="s">
        <v>146</v>
      </c>
      <c r="AX121" s="15" t="s">
        <v>23</v>
      </c>
      <c r="AY121" s="258" t="s">
        <v>133</v>
      </c>
    </row>
    <row r="122" s="2" customFormat="1" ht="24.15" customHeight="1">
      <c r="A122" s="40"/>
      <c r="B122" s="41"/>
      <c r="C122" s="208" t="s">
        <v>191</v>
      </c>
      <c r="D122" s="208" t="s">
        <v>135</v>
      </c>
      <c r="E122" s="209" t="s">
        <v>449</v>
      </c>
      <c r="F122" s="210" t="s">
        <v>450</v>
      </c>
      <c r="G122" s="211" t="s">
        <v>151</v>
      </c>
      <c r="H122" s="212">
        <v>50</v>
      </c>
      <c r="I122" s="213"/>
      <c r="J122" s="214">
        <f>ROUND(I122*H122,2)</f>
        <v>0</v>
      </c>
      <c r="K122" s="210" t="s">
        <v>139</v>
      </c>
      <c r="L122" s="46"/>
      <c r="M122" s="215" t="s">
        <v>37</v>
      </c>
      <c r="N122" s="216" t="s">
        <v>52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140</v>
      </c>
      <c r="AT122" s="219" t="s">
        <v>135</v>
      </c>
      <c r="AU122" s="219" t="s">
        <v>90</v>
      </c>
      <c r="AY122" s="18" t="s">
        <v>133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8" t="s">
        <v>23</v>
      </c>
      <c r="BK122" s="220">
        <f>ROUND(I122*H122,2)</f>
        <v>0</v>
      </c>
      <c r="BL122" s="18" t="s">
        <v>140</v>
      </c>
      <c r="BM122" s="219" t="s">
        <v>451</v>
      </c>
    </row>
    <row r="123" s="2" customFormat="1">
      <c r="A123" s="40"/>
      <c r="B123" s="41"/>
      <c r="C123" s="42"/>
      <c r="D123" s="221" t="s">
        <v>142</v>
      </c>
      <c r="E123" s="42"/>
      <c r="F123" s="222" t="s">
        <v>452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142</v>
      </c>
      <c r="AU123" s="18" t="s">
        <v>90</v>
      </c>
    </row>
    <row r="124" s="14" customFormat="1">
      <c r="A124" s="14"/>
      <c r="B124" s="237"/>
      <c r="C124" s="238"/>
      <c r="D124" s="228" t="s">
        <v>144</v>
      </c>
      <c r="E124" s="239" t="s">
        <v>37</v>
      </c>
      <c r="F124" s="240" t="s">
        <v>453</v>
      </c>
      <c r="G124" s="238"/>
      <c r="H124" s="241">
        <v>50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144</v>
      </c>
      <c r="AU124" s="247" t="s">
        <v>90</v>
      </c>
      <c r="AV124" s="14" t="s">
        <v>90</v>
      </c>
      <c r="AW124" s="14" t="s">
        <v>146</v>
      </c>
      <c r="AX124" s="14" t="s">
        <v>81</v>
      </c>
      <c r="AY124" s="247" t="s">
        <v>133</v>
      </c>
    </row>
    <row r="125" s="15" customFormat="1">
      <c r="A125" s="15"/>
      <c r="B125" s="248"/>
      <c r="C125" s="249"/>
      <c r="D125" s="228" t="s">
        <v>144</v>
      </c>
      <c r="E125" s="250" t="s">
        <v>37</v>
      </c>
      <c r="F125" s="251" t="s">
        <v>148</v>
      </c>
      <c r="G125" s="249"/>
      <c r="H125" s="252">
        <v>50</v>
      </c>
      <c r="I125" s="253"/>
      <c r="J125" s="249"/>
      <c r="K125" s="249"/>
      <c r="L125" s="254"/>
      <c r="M125" s="255"/>
      <c r="N125" s="256"/>
      <c r="O125" s="256"/>
      <c r="P125" s="256"/>
      <c r="Q125" s="256"/>
      <c r="R125" s="256"/>
      <c r="S125" s="256"/>
      <c r="T125" s="257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8" t="s">
        <v>144</v>
      </c>
      <c r="AU125" s="258" t="s">
        <v>90</v>
      </c>
      <c r="AV125" s="15" t="s">
        <v>140</v>
      </c>
      <c r="AW125" s="15" t="s">
        <v>146</v>
      </c>
      <c r="AX125" s="15" t="s">
        <v>23</v>
      </c>
      <c r="AY125" s="258" t="s">
        <v>133</v>
      </c>
    </row>
    <row r="126" s="2" customFormat="1" ht="37.8" customHeight="1">
      <c r="A126" s="40"/>
      <c r="B126" s="41"/>
      <c r="C126" s="208" t="s">
        <v>28</v>
      </c>
      <c r="D126" s="208" t="s">
        <v>135</v>
      </c>
      <c r="E126" s="209" t="s">
        <v>197</v>
      </c>
      <c r="F126" s="210" t="s">
        <v>198</v>
      </c>
      <c r="G126" s="211" t="s">
        <v>181</v>
      </c>
      <c r="H126" s="212">
        <v>1380</v>
      </c>
      <c r="I126" s="213"/>
      <c r="J126" s="214">
        <f>ROUND(I126*H126,2)</f>
        <v>0</v>
      </c>
      <c r="K126" s="210" t="s">
        <v>139</v>
      </c>
      <c r="L126" s="46"/>
      <c r="M126" s="215" t="s">
        <v>37</v>
      </c>
      <c r="N126" s="216" t="s">
        <v>52</v>
      </c>
      <c r="O126" s="86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9" t="s">
        <v>140</v>
      </c>
      <c r="AT126" s="219" t="s">
        <v>135</v>
      </c>
      <c r="AU126" s="219" t="s">
        <v>90</v>
      </c>
      <c r="AY126" s="18" t="s">
        <v>133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8" t="s">
        <v>23</v>
      </c>
      <c r="BK126" s="220">
        <f>ROUND(I126*H126,2)</f>
        <v>0</v>
      </c>
      <c r="BL126" s="18" t="s">
        <v>140</v>
      </c>
      <c r="BM126" s="219" t="s">
        <v>454</v>
      </c>
    </row>
    <row r="127" s="2" customFormat="1">
      <c r="A127" s="40"/>
      <c r="B127" s="41"/>
      <c r="C127" s="42"/>
      <c r="D127" s="221" t="s">
        <v>142</v>
      </c>
      <c r="E127" s="42"/>
      <c r="F127" s="222" t="s">
        <v>200</v>
      </c>
      <c r="G127" s="42"/>
      <c r="H127" s="42"/>
      <c r="I127" s="223"/>
      <c r="J127" s="42"/>
      <c r="K127" s="42"/>
      <c r="L127" s="46"/>
      <c r="M127" s="224"/>
      <c r="N127" s="225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142</v>
      </c>
      <c r="AU127" s="18" t="s">
        <v>90</v>
      </c>
    </row>
    <row r="128" s="14" customFormat="1">
      <c r="A128" s="14"/>
      <c r="B128" s="237"/>
      <c r="C128" s="238"/>
      <c r="D128" s="228" t="s">
        <v>144</v>
      </c>
      <c r="E128" s="239" t="s">
        <v>37</v>
      </c>
      <c r="F128" s="240" t="s">
        <v>455</v>
      </c>
      <c r="G128" s="238"/>
      <c r="H128" s="241">
        <v>1380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144</v>
      </c>
      <c r="AU128" s="247" t="s">
        <v>90</v>
      </c>
      <c r="AV128" s="14" t="s">
        <v>90</v>
      </c>
      <c r="AW128" s="14" t="s">
        <v>146</v>
      </c>
      <c r="AX128" s="14" t="s">
        <v>81</v>
      </c>
      <c r="AY128" s="247" t="s">
        <v>133</v>
      </c>
    </row>
    <row r="129" s="15" customFormat="1">
      <c r="A129" s="15"/>
      <c r="B129" s="248"/>
      <c r="C129" s="249"/>
      <c r="D129" s="228" t="s">
        <v>144</v>
      </c>
      <c r="E129" s="250" t="s">
        <v>37</v>
      </c>
      <c r="F129" s="251" t="s">
        <v>148</v>
      </c>
      <c r="G129" s="249"/>
      <c r="H129" s="252">
        <v>1380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8" t="s">
        <v>144</v>
      </c>
      <c r="AU129" s="258" t="s">
        <v>90</v>
      </c>
      <c r="AV129" s="15" t="s">
        <v>140</v>
      </c>
      <c r="AW129" s="15" t="s">
        <v>146</v>
      </c>
      <c r="AX129" s="15" t="s">
        <v>23</v>
      </c>
      <c r="AY129" s="258" t="s">
        <v>133</v>
      </c>
    </row>
    <row r="130" s="2" customFormat="1" ht="37.8" customHeight="1">
      <c r="A130" s="40"/>
      <c r="B130" s="41"/>
      <c r="C130" s="208" t="s">
        <v>206</v>
      </c>
      <c r="D130" s="208" t="s">
        <v>135</v>
      </c>
      <c r="E130" s="209" t="s">
        <v>207</v>
      </c>
      <c r="F130" s="210" t="s">
        <v>208</v>
      </c>
      <c r="G130" s="211" t="s">
        <v>181</v>
      </c>
      <c r="H130" s="212">
        <v>7223.165</v>
      </c>
      <c r="I130" s="213"/>
      <c r="J130" s="214">
        <f>ROUND(I130*H130,2)</f>
        <v>0</v>
      </c>
      <c r="K130" s="210" t="s">
        <v>139</v>
      </c>
      <c r="L130" s="46"/>
      <c r="M130" s="215" t="s">
        <v>37</v>
      </c>
      <c r="N130" s="216" t="s">
        <v>52</v>
      </c>
      <c r="O130" s="86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9" t="s">
        <v>140</v>
      </c>
      <c r="AT130" s="219" t="s">
        <v>135</v>
      </c>
      <c r="AU130" s="219" t="s">
        <v>90</v>
      </c>
      <c r="AY130" s="18" t="s">
        <v>133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8" t="s">
        <v>23</v>
      </c>
      <c r="BK130" s="220">
        <f>ROUND(I130*H130,2)</f>
        <v>0</v>
      </c>
      <c r="BL130" s="18" t="s">
        <v>140</v>
      </c>
      <c r="BM130" s="219" t="s">
        <v>456</v>
      </c>
    </row>
    <row r="131" s="2" customFormat="1">
      <c r="A131" s="40"/>
      <c r="B131" s="41"/>
      <c r="C131" s="42"/>
      <c r="D131" s="221" t="s">
        <v>142</v>
      </c>
      <c r="E131" s="42"/>
      <c r="F131" s="222" t="s">
        <v>210</v>
      </c>
      <c r="G131" s="42"/>
      <c r="H131" s="42"/>
      <c r="I131" s="223"/>
      <c r="J131" s="42"/>
      <c r="K131" s="42"/>
      <c r="L131" s="46"/>
      <c r="M131" s="224"/>
      <c r="N131" s="22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142</v>
      </c>
      <c r="AU131" s="18" t="s">
        <v>90</v>
      </c>
    </row>
    <row r="132" s="14" customFormat="1">
      <c r="A132" s="14"/>
      <c r="B132" s="237"/>
      <c r="C132" s="238"/>
      <c r="D132" s="228" t="s">
        <v>144</v>
      </c>
      <c r="E132" s="239" t="s">
        <v>37</v>
      </c>
      <c r="F132" s="240" t="s">
        <v>457</v>
      </c>
      <c r="G132" s="238"/>
      <c r="H132" s="241">
        <v>5693.165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144</v>
      </c>
      <c r="AU132" s="247" t="s">
        <v>90</v>
      </c>
      <c r="AV132" s="14" t="s">
        <v>90</v>
      </c>
      <c r="AW132" s="14" t="s">
        <v>146</v>
      </c>
      <c r="AX132" s="14" t="s">
        <v>81</v>
      </c>
      <c r="AY132" s="247" t="s">
        <v>133</v>
      </c>
    </row>
    <row r="133" s="14" customFormat="1">
      <c r="A133" s="14"/>
      <c r="B133" s="237"/>
      <c r="C133" s="238"/>
      <c r="D133" s="228" t="s">
        <v>144</v>
      </c>
      <c r="E133" s="239" t="s">
        <v>37</v>
      </c>
      <c r="F133" s="240" t="s">
        <v>458</v>
      </c>
      <c r="G133" s="238"/>
      <c r="H133" s="241">
        <v>150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144</v>
      </c>
      <c r="AU133" s="247" t="s">
        <v>90</v>
      </c>
      <c r="AV133" s="14" t="s">
        <v>90</v>
      </c>
      <c r="AW133" s="14" t="s">
        <v>146</v>
      </c>
      <c r="AX133" s="14" t="s">
        <v>81</v>
      </c>
      <c r="AY133" s="247" t="s">
        <v>133</v>
      </c>
    </row>
    <row r="134" s="14" customFormat="1">
      <c r="A134" s="14"/>
      <c r="B134" s="237"/>
      <c r="C134" s="238"/>
      <c r="D134" s="228" t="s">
        <v>144</v>
      </c>
      <c r="E134" s="239" t="s">
        <v>37</v>
      </c>
      <c r="F134" s="240" t="s">
        <v>459</v>
      </c>
      <c r="G134" s="238"/>
      <c r="H134" s="241">
        <v>1380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144</v>
      </c>
      <c r="AU134" s="247" t="s">
        <v>90</v>
      </c>
      <c r="AV134" s="14" t="s">
        <v>90</v>
      </c>
      <c r="AW134" s="14" t="s">
        <v>146</v>
      </c>
      <c r="AX134" s="14" t="s">
        <v>81</v>
      </c>
      <c r="AY134" s="247" t="s">
        <v>133</v>
      </c>
    </row>
    <row r="135" s="15" customFormat="1">
      <c r="A135" s="15"/>
      <c r="B135" s="248"/>
      <c r="C135" s="249"/>
      <c r="D135" s="228" t="s">
        <v>144</v>
      </c>
      <c r="E135" s="250" t="s">
        <v>37</v>
      </c>
      <c r="F135" s="251" t="s">
        <v>148</v>
      </c>
      <c r="G135" s="249"/>
      <c r="H135" s="252">
        <v>7223.165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8" t="s">
        <v>144</v>
      </c>
      <c r="AU135" s="258" t="s">
        <v>90</v>
      </c>
      <c r="AV135" s="15" t="s">
        <v>140</v>
      </c>
      <c r="AW135" s="15" t="s">
        <v>146</v>
      </c>
      <c r="AX135" s="15" t="s">
        <v>23</v>
      </c>
      <c r="AY135" s="258" t="s">
        <v>133</v>
      </c>
    </row>
    <row r="136" s="2" customFormat="1" ht="24.15" customHeight="1">
      <c r="A136" s="40"/>
      <c r="B136" s="41"/>
      <c r="C136" s="208" t="s">
        <v>215</v>
      </c>
      <c r="D136" s="208" t="s">
        <v>135</v>
      </c>
      <c r="E136" s="209" t="s">
        <v>216</v>
      </c>
      <c r="F136" s="210" t="s">
        <v>217</v>
      </c>
      <c r="G136" s="211" t="s">
        <v>181</v>
      </c>
      <c r="H136" s="212">
        <v>1380</v>
      </c>
      <c r="I136" s="213"/>
      <c r="J136" s="214">
        <f>ROUND(I136*H136,2)</f>
        <v>0</v>
      </c>
      <c r="K136" s="210" t="s">
        <v>139</v>
      </c>
      <c r="L136" s="46"/>
      <c r="M136" s="215" t="s">
        <v>37</v>
      </c>
      <c r="N136" s="216" t="s">
        <v>52</v>
      </c>
      <c r="O136" s="86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9" t="s">
        <v>140</v>
      </c>
      <c r="AT136" s="219" t="s">
        <v>135</v>
      </c>
      <c r="AU136" s="219" t="s">
        <v>90</v>
      </c>
      <c r="AY136" s="18" t="s">
        <v>133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8" t="s">
        <v>23</v>
      </c>
      <c r="BK136" s="220">
        <f>ROUND(I136*H136,2)</f>
        <v>0</v>
      </c>
      <c r="BL136" s="18" t="s">
        <v>140</v>
      </c>
      <c r="BM136" s="219" t="s">
        <v>460</v>
      </c>
    </row>
    <row r="137" s="2" customFormat="1">
      <c r="A137" s="40"/>
      <c r="B137" s="41"/>
      <c r="C137" s="42"/>
      <c r="D137" s="221" t="s">
        <v>142</v>
      </c>
      <c r="E137" s="42"/>
      <c r="F137" s="222" t="s">
        <v>219</v>
      </c>
      <c r="G137" s="42"/>
      <c r="H137" s="42"/>
      <c r="I137" s="223"/>
      <c r="J137" s="42"/>
      <c r="K137" s="42"/>
      <c r="L137" s="46"/>
      <c r="M137" s="224"/>
      <c r="N137" s="225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142</v>
      </c>
      <c r="AU137" s="18" t="s">
        <v>90</v>
      </c>
    </row>
    <row r="138" s="14" customFormat="1">
      <c r="A138" s="14"/>
      <c r="B138" s="237"/>
      <c r="C138" s="238"/>
      <c r="D138" s="228" t="s">
        <v>144</v>
      </c>
      <c r="E138" s="239" t="s">
        <v>37</v>
      </c>
      <c r="F138" s="240" t="s">
        <v>461</v>
      </c>
      <c r="G138" s="238"/>
      <c r="H138" s="241">
        <v>1380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144</v>
      </c>
      <c r="AU138" s="247" t="s">
        <v>90</v>
      </c>
      <c r="AV138" s="14" t="s">
        <v>90</v>
      </c>
      <c r="AW138" s="14" t="s">
        <v>146</v>
      </c>
      <c r="AX138" s="14" t="s">
        <v>81</v>
      </c>
      <c r="AY138" s="247" t="s">
        <v>133</v>
      </c>
    </row>
    <row r="139" s="15" customFormat="1">
      <c r="A139" s="15"/>
      <c r="B139" s="248"/>
      <c r="C139" s="249"/>
      <c r="D139" s="228" t="s">
        <v>144</v>
      </c>
      <c r="E139" s="250" t="s">
        <v>37</v>
      </c>
      <c r="F139" s="251" t="s">
        <v>148</v>
      </c>
      <c r="G139" s="249"/>
      <c r="H139" s="252">
        <v>1380</v>
      </c>
      <c r="I139" s="253"/>
      <c r="J139" s="249"/>
      <c r="K139" s="249"/>
      <c r="L139" s="254"/>
      <c r="M139" s="255"/>
      <c r="N139" s="256"/>
      <c r="O139" s="256"/>
      <c r="P139" s="256"/>
      <c r="Q139" s="256"/>
      <c r="R139" s="256"/>
      <c r="S139" s="256"/>
      <c r="T139" s="25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8" t="s">
        <v>144</v>
      </c>
      <c r="AU139" s="258" t="s">
        <v>90</v>
      </c>
      <c r="AV139" s="15" t="s">
        <v>140</v>
      </c>
      <c r="AW139" s="15" t="s">
        <v>146</v>
      </c>
      <c r="AX139" s="15" t="s">
        <v>23</v>
      </c>
      <c r="AY139" s="258" t="s">
        <v>133</v>
      </c>
    </row>
    <row r="140" s="2" customFormat="1" ht="24.15" customHeight="1">
      <c r="A140" s="40"/>
      <c r="B140" s="41"/>
      <c r="C140" s="208" t="s">
        <v>224</v>
      </c>
      <c r="D140" s="208" t="s">
        <v>135</v>
      </c>
      <c r="E140" s="209" t="s">
        <v>462</v>
      </c>
      <c r="F140" s="210" t="s">
        <v>463</v>
      </c>
      <c r="G140" s="211" t="s">
        <v>181</v>
      </c>
      <c r="H140" s="212">
        <v>1599.405</v>
      </c>
      <c r="I140" s="213"/>
      <c r="J140" s="214">
        <f>ROUND(I140*H140,2)</f>
        <v>0</v>
      </c>
      <c r="K140" s="210" t="s">
        <v>139</v>
      </c>
      <c r="L140" s="46"/>
      <c r="M140" s="215" t="s">
        <v>37</v>
      </c>
      <c r="N140" s="216" t="s">
        <v>52</v>
      </c>
      <c r="O140" s="86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140</v>
      </c>
      <c r="AT140" s="219" t="s">
        <v>135</v>
      </c>
      <c r="AU140" s="219" t="s">
        <v>90</v>
      </c>
      <c r="AY140" s="18" t="s">
        <v>133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8" t="s">
        <v>23</v>
      </c>
      <c r="BK140" s="220">
        <f>ROUND(I140*H140,2)</f>
        <v>0</v>
      </c>
      <c r="BL140" s="18" t="s">
        <v>140</v>
      </c>
      <c r="BM140" s="219" t="s">
        <v>464</v>
      </c>
    </row>
    <row r="141" s="2" customFormat="1">
      <c r="A141" s="40"/>
      <c r="B141" s="41"/>
      <c r="C141" s="42"/>
      <c r="D141" s="221" t="s">
        <v>142</v>
      </c>
      <c r="E141" s="42"/>
      <c r="F141" s="222" t="s">
        <v>465</v>
      </c>
      <c r="G141" s="42"/>
      <c r="H141" s="42"/>
      <c r="I141" s="223"/>
      <c r="J141" s="42"/>
      <c r="K141" s="42"/>
      <c r="L141" s="46"/>
      <c r="M141" s="224"/>
      <c r="N141" s="225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142</v>
      </c>
      <c r="AU141" s="18" t="s">
        <v>90</v>
      </c>
    </row>
    <row r="142" s="13" customFormat="1">
      <c r="A142" s="13"/>
      <c r="B142" s="226"/>
      <c r="C142" s="227"/>
      <c r="D142" s="228" t="s">
        <v>144</v>
      </c>
      <c r="E142" s="229" t="s">
        <v>37</v>
      </c>
      <c r="F142" s="230" t="s">
        <v>466</v>
      </c>
      <c r="G142" s="227"/>
      <c r="H142" s="229" t="s">
        <v>37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144</v>
      </c>
      <c r="AU142" s="236" t="s">
        <v>90</v>
      </c>
      <c r="AV142" s="13" t="s">
        <v>23</v>
      </c>
      <c r="AW142" s="13" t="s">
        <v>146</v>
      </c>
      <c r="AX142" s="13" t="s">
        <v>81</v>
      </c>
      <c r="AY142" s="236" t="s">
        <v>133</v>
      </c>
    </row>
    <row r="143" s="14" customFormat="1">
      <c r="A143" s="14"/>
      <c r="B143" s="237"/>
      <c r="C143" s="238"/>
      <c r="D143" s="228" t="s">
        <v>144</v>
      </c>
      <c r="E143" s="239" t="s">
        <v>37</v>
      </c>
      <c r="F143" s="240" t="s">
        <v>467</v>
      </c>
      <c r="G143" s="238"/>
      <c r="H143" s="241">
        <v>1599.405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144</v>
      </c>
      <c r="AU143" s="247" t="s">
        <v>90</v>
      </c>
      <c r="AV143" s="14" t="s">
        <v>90</v>
      </c>
      <c r="AW143" s="14" t="s">
        <v>146</v>
      </c>
      <c r="AX143" s="14" t="s">
        <v>81</v>
      </c>
      <c r="AY143" s="247" t="s">
        <v>133</v>
      </c>
    </row>
    <row r="144" s="15" customFormat="1">
      <c r="A144" s="15"/>
      <c r="B144" s="248"/>
      <c r="C144" s="249"/>
      <c r="D144" s="228" t="s">
        <v>144</v>
      </c>
      <c r="E144" s="250" t="s">
        <v>37</v>
      </c>
      <c r="F144" s="251" t="s">
        <v>148</v>
      </c>
      <c r="G144" s="249"/>
      <c r="H144" s="252">
        <v>1599.405</v>
      </c>
      <c r="I144" s="253"/>
      <c r="J144" s="249"/>
      <c r="K144" s="249"/>
      <c r="L144" s="254"/>
      <c r="M144" s="255"/>
      <c r="N144" s="256"/>
      <c r="O144" s="256"/>
      <c r="P144" s="256"/>
      <c r="Q144" s="256"/>
      <c r="R144" s="256"/>
      <c r="S144" s="256"/>
      <c r="T144" s="25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8" t="s">
        <v>144</v>
      </c>
      <c r="AU144" s="258" t="s">
        <v>90</v>
      </c>
      <c r="AV144" s="15" t="s">
        <v>140</v>
      </c>
      <c r="AW144" s="15" t="s">
        <v>146</v>
      </c>
      <c r="AX144" s="15" t="s">
        <v>23</v>
      </c>
      <c r="AY144" s="258" t="s">
        <v>133</v>
      </c>
    </row>
    <row r="145" s="2" customFormat="1" ht="24.15" customHeight="1">
      <c r="A145" s="40"/>
      <c r="B145" s="41"/>
      <c r="C145" s="208" t="s">
        <v>231</v>
      </c>
      <c r="D145" s="208" t="s">
        <v>135</v>
      </c>
      <c r="E145" s="209" t="s">
        <v>468</v>
      </c>
      <c r="F145" s="210" t="s">
        <v>469</v>
      </c>
      <c r="G145" s="211" t="s">
        <v>138</v>
      </c>
      <c r="H145" s="212">
        <v>4600</v>
      </c>
      <c r="I145" s="213"/>
      <c r="J145" s="214">
        <f>ROUND(I145*H145,2)</f>
        <v>0</v>
      </c>
      <c r="K145" s="210" t="s">
        <v>139</v>
      </c>
      <c r="L145" s="46"/>
      <c r="M145" s="215" t="s">
        <v>37</v>
      </c>
      <c r="N145" s="216" t="s">
        <v>52</v>
      </c>
      <c r="O145" s="86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9" t="s">
        <v>140</v>
      </c>
      <c r="AT145" s="219" t="s">
        <v>135</v>
      </c>
      <c r="AU145" s="219" t="s">
        <v>90</v>
      </c>
      <c r="AY145" s="18" t="s">
        <v>133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8" t="s">
        <v>23</v>
      </c>
      <c r="BK145" s="220">
        <f>ROUND(I145*H145,2)</f>
        <v>0</v>
      </c>
      <c r="BL145" s="18" t="s">
        <v>140</v>
      </c>
      <c r="BM145" s="219" t="s">
        <v>470</v>
      </c>
    </row>
    <row r="146" s="2" customFormat="1">
      <c r="A146" s="40"/>
      <c r="B146" s="41"/>
      <c r="C146" s="42"/>
      <c r="D146" s="221" t="s">
        <v>142</v>
      </c>
      <c r="E146" s="42"/>
      <c r="F146" s="222" t="s">
        <v>471</v>
      </c>
      <c r="G146" s="42"/>
      <c r="H146" s="42"/>
      <c r="I146" s="223"/>
      <c r="J146" s="42"/>
      <c r="K146" s="42"/>
      <c r="L146" s="46"/>
      <c r="M146" s="224"/>
      <c r="N146" s="22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8" t="s">
        <v>142</v>
      </c>
      <c r="AU146" s="18" t="s">
        <v>90</v>
      </c>
    </row>
    <row r="147" s="14" customFormat="1">
      <c r="A147" s="14"/>
      <c r="B147" s="237"/>
      <c r="C147" s="238"/>
      <c r="D147" s="228" t="s">
        <v>144</v>
      </c>
      <c r="E147" s="239" t="s">
        <v>37</v>
      </c>
      <c r="F147" s="240" t="s">
        <v>472</v>
      </c>
      <c r="G147" s="238"/>
      <c r="H147" s="241">
        <v>4600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144</v>
      </c>
      <c r="AU147" s="247" t="s">
        <v>90</v>
      </c>
      <c r="AV147" s="14" t="s">
        <v>90</v>
      </c>
      <c r="AW147" s="14" t="s">
        <v>146</v>
      </c>
      <c r="AX147" s="14" t="s">
        <v>81</v>
      </c>
      <c r="AY147" s="247" t="s">
        <v>133</v>
      </c>
    </row>
    <row r="148" s="15" customFormat="1">
      <c r="A148" s="15"/>
      <c r="B148" s="248"/>
      <c r="C148" s="249"/>
      <c r="D148" s="228" t="s">
        <v>144</v>
      </c>
      <c r="E148" s="250" t="s">
        <v>37</v>
      </c>
      <c r="F148" s="251" t="s">
        <v>148</v>
      </c>
      <c r="G148" s="249"/>
      <c r="H148" s="252">
        <v>4600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8" t="s">
        <v>144</v>
      </c>
      <c r="AU148" s="258" t="s">
        <v>90</v>
      </c>
      <c r="AV148" s="15" t="s">
        <v>140</v>
      </c>
      <c r="AW148" s="15" t="s">
        <v>146</v>
      </c>
      <c r="AX148" s="15" t="s">
        <v>23</v>
      </c>
      <c r="AY148" s="258" t="s">
        <v>133</v>
      </c>
    </row>
    <row r="149" s="2" customFormat="1" ht="24.15" customHeight="1">
      <c r="A149" s="40"/>
      <c r="B149" s="41"/>
      <c r="C149" s="208" t="s">
        <v>8</v>
      </c>
      <c r="D149" s="208" t="s">
        <v>135</v>
      </c>
      <c r="E149" s="209" t="s">
        <v>473</v>
      </c>
      <c r="F149" s="210" t="s">
        <v>474</v>
      </c>
      <c r="G149" s="211" t="s">
        <v>138</v>
      </c>
      <c r="H149" s="212">
        <v>4600</v>
      </c>
      <c r="I149" s="213"/>
      <c r="J149" s="214">
        <f>ROUND(I149*H149,2)</f>
        <v>0</v>
      </c>
      <c r="K149" s="210" t="s">
        <v>139</v>
      </c>
      <c r="L149" s="46"/>
      <c r="M149" s="215" t="s">
        <v>37</v>
      </c>
      <c r="N149" s="216" t="s">
        <v>52</v>
      </c>
      <c r="O149" s="86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140</v>
      </c>
      <c r="AT149" s="219" t="s">
        <v>135</v>
      </c>
      <c r="AU149" s="219" t="s">
        <v>90</v>
      </c>
      <c r="AY149" s="18" t="s">
        <v>133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8" t="s">
        <v>23</v>
      </c>
      <c r="BK149" s="220">
        <f>ROUND(I149*H149,2)</f>
        <v>0</v>
      </c>
      <c r="BL149" s="18" t="s">
        <v>140</v>
      </c>
      <c r="BM149" s="219" t="s">
        <v>475</v>
      </c>
    </row>
    <row r="150" s="2" customFormat="1">
      <c r="A150" s="40"/>
      <c r="B150" s="41"/>
      <c r="C150" s="42"/>
      <c r="D150" s="221" t="s">
        <v>142</v>
      </c>
      <c r="E150" s="42"/>
      <c r="F150" s="222" t="s">
        <v>476</v>
      </c>
      <c r="G150" s="42"/>
      <c r="H150" s="42"/>
      <c r="I150" s="223"/>
      <c r="J150" s="42"/>
      <c r="K150" s="42"/>
      <c r="L150" s="46"/>
      <c r="M150" s="224"/>
      <c r="N150" s="22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142</v>
      </c>
      <c r="AU150" s="18" t="s">
        <v>90</v>
      </c>
    </row>
    <row r="151" s="14" customFormat="1">
      <c r="A151" s="14"/>
      <c r="B151" s="237"/>
      <c r="C151" s="238"/>
      <c r="D151" s="228" t="s">
        <v>144</v>
      </c>
      <c r="E151" s="239" t="s">
        <v>37</v>
      </c>
      <c r="F151" s="240" t="s">
        <v>477</v>
      </c>
      <c r="G151" s="238"/>
      <c r="H151" s="241">
        <v>4600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144</v>
      </c>
      <c r="AU151" s="247" t="s">
        <v>90</v>
      </c>
      <c r="AV151" s="14" t="s">
        <v>90</v>
      </c>
      <c r="AW151" s="14" t="s">
        <v>146</v>
      </c>
      <c r="AX151" s="14" t="s">
        <v>81</v>
      </c>
      <c r="AY151" s="247" t="s">
        <v>133</v>
      </c>
    </row>
    <row r="152" s="15" customFormat="1">
      <c r="A152" s="15"/>
      <c r="B152" s="248"/>
      <c r="C152" s="249"/>
      <c r="D152" s="228" t="s">
        <v>144</v>
      </c>
      <c r="E152" s="250" t="s">
        <v>37</v>
      </c>
      <c r="F152" s="251" t="s">
        <v>148</v>
      </c>
      <c r="G152" s="249"/>
      <c r="H152" s="252">
        <v>4600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8" t="s">
        <v>144</v>
      </c>
      <c r="AU152" s="258" t="s">
        <v>90</v>
      </c>
      <c r="AV152" s="15" t="s">
        <v>140</v>
      </c>
      <c r="AW152" s="15" t="s">
        <v>146</v>
      </c>
      <c r="AX152" s="15" t="s">
        <v>23</v>
      </c>
      <c r="AY152" s="258" t="s">
        <v>133</v>
      </c>
    </row>
    <row r="153" s="2" customFormat="1" ht="16.5" customHeight="1">
      <c r="A153" s="40"/>
      <c r="B153" s="41"/>
      <c r="C153" s="259" t="s">
        <v>243</v>
      </c>
      <c r="D153" s="259" t="s">
        <v>250</v>
      </c>
      <c r="E153" s="260" t="s">
        <v>251</v>
      </c>
      <c r="F153" s="261" t="s">
        <v>252</v>
      </c>
      <c r="G153" s="262" t="s">
        <v>253</v>
      </c>
      <c r="H153" s="263">
        <v>46</v>
      </c>
      <c r="I153" s="264"/>
      <c r="J153" s="265">
        <f>ROUND(I153*H153,2)</f>
        <v>0</v>
      </c>
      <c r="K153" s="261" t="s">
        <v>139</v>
      </c>
      <c r="L153" s="266"/>
      <c r="M153" s="267" t="s">
        <v>37</v>
      </c>
      <c r="N153" s="268" t="s">
        <v>52</v>
      </c>
      <c r="O153" s="86"/>
      <c r="P153" s="217">
        <f>O153*H153</f>
        <v>0</v>
      </c>
      <c r="Q153" s="217">
        <v>0.001</v>
      </c>
      <c r="R153" s="217">
        <f>Q153*H153</f>
        <v>0.045999999999999999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478</v>
      </c>
      <c r="AT153" s="219" t="s">
        <v>250</v>
      </c>
      <c r="AU153" s="219" t="s">
        <v>90</v>
      </c>
      <c r="AY153" s="18" t="s">
        <v>133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8" t="s">
        <v>23</v>
      </c>
      <c r="BK153" s="220">
        <f>ROUND(I153*H153,2)</f>
        <v>0</v>
      </c>
      <c r="BL153" s="18" t="s">
        <v>478</v>
      </c>
      <c r="BM153" s="219" t="s">
        <v>479</v>
      </c>
    </row>
    <row r="154" s="14" customFormat="1">
      <c r="A154" s="14"/>
      <c r="B154" s="237"/>
      <c r="C154" s="238"/>
      <c r="D154" s="228" t="s">
        <v>144</v>
      </c>
      <c r="E154" s="239" t="s">
        <v>37</v>
      </c>
      <c r="F154" s="240" t="s">
        <v>480</v>
      </c>
      <c r="G154" s="238"/>
      <c r="H154" s="241">
        <v>46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144</v>
      </c>
      <c r="AU154" s="247" t="s">
        <v>90</v>
      </c>
      <c r="AV154" s="14" t="s">
        <v>90</v>
      </c>
      <c r="AW154" s="14" t="s">
        <v>146</v>
      </c>
      <c r="AX154" s="14" t="s">
        <v>81</v>
      </c>
      <c r="AY154" s="247" t="s">
        <v>133</v>
      </c>
    </row>
    <row r="155" s="15" customFormat="1">
      <c r="A155" s="15"/>
      <c r="B155" s="248"/>
      <c r="C155" s="249"/>
      <c r="D155" s="228" t="s">
        <v>144</v>
      </c>
      <c r="E155" s="250" t="s">
        <v>37</v>
      </c>
      <c r="F155" s="251" t="s">
        <v>148</v>
      </c>
      <c r="G155" s="249"/>
      <c r="H155" s="252">
        <v>46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8" t="s">
        <v>144</v>
      </c>
      <c r="AU155" s="258" t="s">
        <v>90</v>
      </c>
      <c r="AV155" s="15" t="s">
        <v>140</v>
      </c>
      <c r="AW155" s="15" t="s">
        <v>146</v>
      </c>
      <c r="AX155" s="15" t="s">
        <v>23</v>
      </c>
      <c r="AY155" s="258" t="s">
        <v>133</v>
      </c>
    </row>
    <row r="156" s="2" customFormat="1" ht="24.15" customHeight="1">
      <c r="A156" s="40"/>
      <c r="B156" s="41"/>
      <c r="C156" s="208" t="s">
        <v>249</v>
      </c>
      <c r="D156" s="208" t="s">
        <v>135</v>
      </c>
      <c r="E156" s="209" t="s">
        <v>481</v>
      </c>
      <c r="F156" s="210" t="s">
        <v>482</v>
      </c>
      <c r="G156" s="211" t="s">
        <v>138</v>
      </c>
      <c r="H156" s="212">
        <v>200</v>
      </c>
      <c r="I156" s="213"/>
      <c r="J156" s="214">
        <f>ROUND(I156*H156,2)</f>
        <v>0</v>
      </c>
      <c r="K156" s="210" t="s">
        <v>139</v>
      </c>
      <c r="L156" s="46"/>
      <c r="M156" s="215" t="s">
        <v>37</v>
      </c>
      <c r="N156" s="216" t="s">
        <v>52</v>
      </c>
      <c r="O156" s="86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140</v>
      </c>
      <c r="AT156" s="219" t="s">
        <v>135</v>
      </c>
      <c r="AU156" s="219" t="s">
        <v>90</v>
      </c>
      <c r="AY156" s="18" t="s">
        <v>133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8" t="s">
        <v>23</v>
      </c>
      <c r="BK156" s="220">
        <f>ROUND(I156*H156,2)</f>
        <v>0</v>
      </c>
      <c r="BL156" s="18" t="s">
        <v>140</v>
      </c>
      <c r="BM156" s="219" t="s">
        <v>483</v>
      </c>
    </row>
    <row r="157" s="2" customFormat="1">
      <c r="A157" s="40"/>
      <c r="B157" s="41"/>
      <c r="C157" s="42"/>
      <c r="D157" s="221" t="s">
        <v>142</v>
      </c>
      <c r="E157" s="42"/>
      <c r="F157" s="222" t="s">
        <v>484</v>
      </c>
      <c r="G157" s="42"/>
      <c r="H157" s="42"/>
      <c r="I157" s="223"/>
      <c r="J157" s="42"/>
      <c r="K157" s="42"/>
      <c r="L157" s="46"/>
      <c r="M157" s="224"/>
      <c r="N157" s="22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8" t="s">
        <v>142</v>
      </c>
      <c r="AU157" s="18" t="s">
        <v>90</v>
      </c>
    </row>
    <row r="158" s="13" customFormat="1">
      <c r="A158" s="13"/>
      <c r="B158" s="226"/>
      <c r="C158" s="227"/>
      <c r="D158" s="228" t="s">
        <v>144</v>
      </c>
      <c r="E158" s="229" t="s">
        <v>37</v>
      </c>
      <c r="F158" s="230" t="s">
        <v>145</v>
      </c>
      <c r="G158" s="227"/>
      <c r="H158" s="229" t="s">
        <v>37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144</v>
      </c>
      <c r="AU158" s="236" t="s">
        <v>90</v>
      </c>
      <c r="AV158" s="13" t="s">
        <v>23</v>
      </c>
      <c r="AW158" s="13" t="s">
        <v>146</v>
      </c>
      <c r="AX158" s="13" t="s">
        <v>81</v>
      </c>
      <c r="AY158" s="236" t="s">
        <v>133</v>
      </c>
    </row>
    <row r="159" s="14" customFormat="1">
      <c r="A159" s="14"/>
      <c r="B159" s="237"/>
      <c r="C159" s="238"/>
      <c r="D159" s="228" t="s">
        <v>144</v>
      </c>
      <c r="E159" s="239" t="s">
        <v>37</v>
      </c>
      <c r="F159" s="240" t="s">
        <v>485</v>
      </c>
      <c r="G159" s="238"/>
      <c r="H159" s="241">
        <v>200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7" t="s">
        <v>144</v>
      </c>
      <c r="AU159" s="247" t="s">
        <v>90</v>
      </c>
      <c r="AV159" s="14" t="s">
        <v>90</v>
      </c>
      <c r="AW159" s="14" t="s">
        <v>146</v>
      </c>
      <c r="AX159" s="14" t="s">
        <v>81</v>
      </c>
      <c r="AY159" s="247" t="s">
        <v>133</v>
      </c>
    </row>
    <row r="160" s="15" customFormat="1">
      <c r="A160" s="15"/>
      <c r="B160" s="248"/>
      <c r="C160" s="249"/>
      <c r="D160" s="228" t="s">
        <v>144</v>
      </c>
      <c r="E160" s="250" t="s">
        <v>37</v>
      </c>
      <c r="F160" s="251" t="s">
        <v>148</v>
      </c>
      <c r="G160" s="249"/>
      <c r="H160" s="252">
        <v>200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8" t="s">
        <v>144</v>
      </c>
      <c r="AU160" s="258" t="s">
        <v>90</v>
      </c>
      <c r="AV160" s="15" t="s">
        <v>140</v>
      </c>
      <c r="AW160" s="15" t="s">
        <v>146</v>
      </c>
      <c r="AX160" s="15" t="s">
        <v>23</v>
      </c>
      <c r="AY160" s="258" t="s">
        <v>133</v>
      </c>
    </row>
    <row r="161" s="12" customFormat="1" ht="22.8" customHeight="1">
      <c r="A161" s="12"/>
      <c r="B161" s="192"/>
      <c r="C161" s="193"/>
      <c r="D161" s="194" t="s">
        <v>80</v>
      </c>
      <c r="E161" s="206" t="s">
        <v>140</v>
      </c>
      <c r="F161" s="206" t="s">
        <v>291</v>
      </c>
      <c r="G161" s="193"/>
      <c r="H161" s="193"/>
      <c r="I161" s="196"/>
      <c r="J161" s="207">
        <f>BK161</f>
        <v>0</v>
      </c>
      <c r="K161" s="193"/>
      <c r="L161" s="198"/>
      <c r="M161" s="199"/>
      <c r="N161" s="200"/>
      <c r="O161" s="200"/>
      <c r="P161" s="201">
        <f>SUM(P162:P166)</f>
        <v>0</v>
      </c>
      <c r="Q161" s="200"/>
      <c r="R161" s="201">
        <f>SUM(R162:R166)</f>
        <v>19.440000000000001</v>
      </c>
      <c r="S161" s="200"/>
      <c r="T161" s="202">
        <f>SUM(T162:T166)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3" t="s">
        <v>23</v>
      </c>
      <c r="AT161" s="204" t="s">
        <v>80</v>
      </c>
      <c r="AU161" s="204" t="s">
        <v>23</v>
      </c>
      <c r="AY161" s="203" t="s">
        <v>133</v>
      </c>
      <c r="BK161" s="205">
        <f>SUM(BK162:BK166)</f>
        <v>0</v>
      </c>
    </row>
    <row r="162" s="2" customFormat="1" ht="21.75" customHeight="1">
      <c r="A162" s="40"/>
      <c r="B162" s="41"/>
      <c r="C162" s="208" t="s">
        <v>256</v>
      </c>
      <c r="D162" s="208" t="s">
        <v>135</v>
      </c>
      <c r="E162" s="209" t="s">
        <v>344</v>
      </c>
      <c r="F162" s="210" t="s">
        <v>345</v>
      </c>
      <c r="G162" s="211" t="s">
        <v>181</v>
      </c>
      <c r="H162" s="212">
        <v>9</v>
      </c>
      <c r="I162" s="213"/>
      <c r="J162" s="214">
        <f>ROUND(I162*H162,2)</f>
        <v>0</v>
      </c>
      <c r="K162" s="210" t="s">
        <v>139</v>
      </c>
      <c r="L162" s="46"/>
      <c r="M162" s="215" t="s">
        <v>37</v>
      </c>
      <c r="N162" s="216" t="s">
        <v>52</v>
      </c>
      <c r="O162" s="86"/>
      <c r="P162" s="217">
        <f>O162*H162</f>
        <v>0</v>
      </c>
      <c r="Q162" s="217">
        <v>2.1600000000000001</v>
      </c>
      <c r="R162" s="217">
        <f>Q162*H162</f>
        <v>19.440000000000001</v>
      </c>
      <c r="S162" s="217">
        <v>0</v>
      </c>
      <c r="T162" s="21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9" t="s">
        <v>140</v>
      </c>
      <c r="AT162" s="219" t="s">
        <v>135</v>
      </c>
      <c r="AU162" s="219" t="s">
        <v>90</v>
      </c>
      <c r="AY162" s="18" t="s">
        <v>133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8" t="s">
        <v>23</v>
      </c>
      <c r="BK162" s="220">
        <f>ROUND(I162*H162,2)</f>
        <v>0</v>
      </c>
      <c r="BL162" s="18" t="s">
        <v>140</v>
      </c>
      <c r="BM162" s="219" t="s">
        <v>486</v>
      </c>
    </row>
    <row r="163" s="2" customFormat="1">
      <c r="A163" s="40"/>
      <c r="B163" s="41"/>
      <c r="C163" s="42"/>
      <c r="D163" s="221" t="s">
        <v>142</v>
      </c>
      <c r="E163" s="42"/>
      <c r="F163" s="222" t="s">
        <v>347</v>
      </c>
      <c r="G163" s="42"/>
      <c r="H163" s="42"/>
      <c r="I163" s="223"/>
      <c r="J163" s="42"/>
      <c r="K163" s="42"/>
      <c r="L163" s="46"/>
      <c r="M163" s="224"/>
      <c r="N163" s="22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142</v>
      </c>
      <c r="AU163" s="18" t="s">
        <v>90</v>
      </c>
    </row>
    <row r="164" s="13" customFormat="1">
      <c r="A164" s="13"/>
      <c r="B164" s="226"/>
      <c r="C164" s="227"/>
      <c r="D164" s="228" t="s">
        <v>144</v>
      </c>
      <c r="E164" s="229" t="s">
        <v>37</v>
      </c>
      <c r="F164" s="230" t="s">
        <v>145</v>
      </c>
      <c r="G164" s="227"/>
      <c r="H164" s="229" t="s">
        <v>37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144</v>
      </c>
      <c r="AU164" s="236" t="s">
        <v>90</v>
      </c>
      <c r="AV164" s="13" t="s">
        <v>23</v>
      </c>
      <c r="AW164" s="13" t="s">
        <v>146</v>
      </c>
      <c r="AX164" s="13" t="s">
        <v>81</v>
      </c>
      <c r="AY164" s="236" t="s">
        <v>133</v>
      </c>
    </row>
    <row r="165" s="14" customFormat="1">
      <c r="A165" s="14"/>
      <c r="B165" s="237"/>
      <c r="C165" s="238"/>
      <c r="D165" s="228" t="s">
        <v>144</v>
      </c>
      <c r="E165" s="239" t="s">
        <v>37</v>
      </c>
      <c r="F165" s="240" t="s">
        <v>487</v>
      </c>
      <c r="G165" s="238"/>
      <c r="H165" s="241">
        <v>9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144</v>
      </c>
      <c r="AU165" s="247" t="s">
        <v>90</v>
      </c>
      <c r="AV165" s="14" t="s">
        <v>90</v>
      </c>
      <c r="AW165" s="14" t="s">
        <v>146</v>
      </c>
      <c r="AX165" s="14" t="s">
        <v>81</v>
      </c>
      <c r="AY165" s="247" t="s">
        <v>133</v>
      </c>
    </row>
    <row r="166" s="15" customFormat="1">
      <c r="A166" s="15"/>
      <c r="B166" s="248"/>
      <c r="C166" s="249"/>
      <c r="D166" s="228" t="s">
        <v>144</v>
      </c>
      <c r="E166" s="250" t="s">
        <v>37</v>
      </c>
      <c r="F166" s="251" t="s">
        <v>148</v>
      </c>
      <c r="G166" s="249"/>
      <c r="H166" s="252">
        <v>9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8" t="s">
        <v>144</v>
      </c>
      <c r="AU166" s="258" t="s">
        <v>90</v>
      </c>
      <c r="AV166" s="15" t="s">
        <v>140</v>
      </c>
      <c r="AW166" s="15" t="s">
        <v>146</v>
      </c>
      <c r="AX166" s="15" t="s">
        <v>23</v>
      </c>
      <c r="AY166" s="258" t="s">
        <v>133</v>
      </c>
    </row>
    <row r="167" s="12" customFormat="1" ht="22.8" customHeight="1">
      <c r="A167" s="12"/>
      <c r="B167" s="192"/>
      <c r="C167" s="193"/>
      <c r="D167" s="194" t="s">
        <v>80</v>
      </c>
      <c r="E167" s="206" t="s">
        <v>407</v>
      </c>
      <c r="F167" s="206" t="s">
        <v>408</v>
      </c>
      <c r="G167" s="193"/>
      <c r="H167" s="193"/>
      <c r="I167" s="196"/>
      <c r="J167" s="207">
        <f>BK167</f>
        <v>0</v>
      </c>
      <c r="K167" s="193"/>
      <c r="L167" s="198"/>
      <c r="M167" s="199"/>
      <c r="N167" s="200"/>
      <c r="O167" s="200"/>
      <c r="P167" s="201">
        <f>SUM(P168:P169)</f>
        <v>0</v>
      </c>
      <c r="Q167" s="200"/>
      <c r="R167" s="201">
        <f>SUM(R168:R169)</f>
        <v>0</v>
      </c>
      <c r="S167" s="200"/>
      <c r="T167" s="202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3" t="s">
        <v>23</v>
      </c>
      <c r="AT167" s="204" t="s">
        <v>80</v>
      </c>
      <c r="AU167" s="204" t="s">
        <v>23</v>
      </c>
      <c r="AY167" s="203" t="s">
        <v>133</v>
      </c>
      <c r="BK167" s="205">
        <f>SUM(BK168:BK169)</f>
        <v>0</v>
      </c>
    </row>
    <row r="168" s="2" customFormat="1" ht="16.5" customHeight="1">
      <c r="A168" s="40"/>
      <c r="B168" s="41"/>
      <c r="C168" s="208" t="s">
        <v>268</v>
      </c>
      <c r="D168" s="208" t="s">
        <v>135</v>
      </c>
      <c r="E168" s="209" t="s">
        <v>488</v>
      </c>
      <c r="F168" s="210" t="s">
        <v>489</v>
      </c>
      <c r="G168" s="211" t="s">
        <v>385</v>
      </c>
      <c r="H168" s="212">
        <v>19.440000000000001</v>
      </c>
      <c r="I168" s="213"/>
      <c r="J168" s="214">
        <f>ROUND(I168*H168,2)</f>
        <v>0</v>
      </c>
      <c r="K168" s="210" t="s">
        <v>139</v>
      </c>
      <c r="L168" s="46"/>
      <c r="M168" s="215" t="s">
        <v>37</v>
      </c>
      <c r="N168" s="216" t="s">
        <v>52</v>
      </c>
      <c r="O168" s="86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9" t="s">
        <v>140</v>
      </c>
      <c r="AT168" s="219" t="s">
        <v>135</v>
      </c>
      <c r="AU168" s="219" t="s">
        <v>90</v>
      </c>
      <c r="AY168" s="18" t="s">
        <v>133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8" t="s">
        <v>23</v>
      </c>
      <c r="BK168" s="220">
        <f>ROUND(I168*H168,2)</f>
        <v>0</v>
      </c>
      <c r="BL168" s="18" t="s">
        <v>140</v>
      </c>
      <c r="BM168" s="219" t="s">
        <v>490</v>
      </c>
    </row>
    <row r="169" s="2" customFormat="1">
      <c r="A169" s="40"/>
      <c r="B169" s="41"/>
      <c r="C169" s="42"/>
      <c r="D169" s="221" t="s">
        <v>142</v>
      </c>
      <c r="E169" s="42"/>
      <c r="F169" s="222" t="s">
        <v>491</v>
      </c>
      <c r="G169" s="42"/>
      <c r="H169" s="42"/>
      <c r="I169" s="223"/>
      <c r="J169" s="42"/>
      <c r="K169" s="42"/>
      <c r="L169" s="46"/>
      <c r="M169" s="269"/>
      <c r="N169" s="270"/>
      <c r="O169" s="271"/>
      <c r="P169" s="271"/>
      <c r="Q169" s="271"/>
      <c r="R169" s="271"/>
      <c r="S169" s="271"/>
      <c r="T169" s="272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8" t="s">
        <v>142</v>
      </c>
      <c r="AU169" s="18" t="s">
        <v>90</v>
      </c>
    </row>
    <row r="170" s="2" customFormat="1" ht="6.96" customHeight="1">
      <c r="A170" s="40"/>
      <c r="B170" s="61"/>
      <c r="C170" s="62"/>
      <c r="D170" s="62"/>
      <c r="E170" s="62"/>
      <c r="F170" s="62"/>
      <c r="G170" s="62"/>
      <c r="H170" s="62"/>
      <c r="I170" s="62"/>
      <c r="J170" s="62"/>
      <c r="K170" s="62"/>
      <c r="L170" s="46"/>
      <c r="M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</row>
  </sheetData>
  <sheetProtection sheet="1" autoFilter="0" formatColumns="0" formatRows="0" objects="1" scenarios="1" spinCount="100000" saltValue="aQwoYCm1gHd1yRYJV2BJYIZeTrmn6iEE2rkBKpOd8gktEDKwDcoiZq3h2ijFiMyXGhDck9zf8nuKGndgQRT3Gg==" hashValue="vfy8Sza1LT6ZAgFejo+OwvK+gtQMt0D4vjvV6hT//xX02I5VvzW7/OXpp11572aW2HNOEN71vPQs1fFFd5RJpg==" algorithmName="SHA-512" password="CC35"/>
  <autoFilter ref="C82:K16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2_01/111251102"/>
    <hyperlink ref="F92" r:id="rId2" display="https://podminky.urs.cz/item/CS_URS_2022_01/112101101"/>
    <hyperlink ref="F97" r:id="rId3" display="https://podminky.urs.cz/item/CS_URS_2022_01/112155215"/>
    <hyperlink ref="F101" r:id="rId4" display="https://podminky.urs.cz/item/CS_URS_2022_01/112155315"/>
    <hyperlink ref="F105" r:id="rId5" display="https://podminky.urs.cz/item/CS_URS_2022_01/112251101"/>
    <hyperlink ref="F109" r:id="rId6" display="https://podminky.urs.cz/item/CS_URS_2022_01/121151125"/>
    <hyperlink ref="F114" r:id="rId7" display="https://podminky.urs.cz/item/CS_URS_2022_01/122251104"/>
    <hyperlink ref="F119" r:id="rId8" display="https://podminky.urs.cz/item/CS_URS_2022_01/122251407"/>
    <hyperlink ref="F123" r:id="rId9" display="https://podminky.urs.cz/item/CS_URS_2022_01/162201421"/>
    <hyperlink ref="F127" r:id="rId10" display="https://podminky.urs.cz/item/CS_URS_2022_01/162251102"/>
    <hyperlink ref="F131" r:id="rId11" display="https://podminky.urs.cz/item/CS_URS_2022_01/162351103"/>
    <hyperlink ref="F137" r:id="rId12" display="https://podminky.urs.cz/item/CS_URS_2022_01/167151111"/>
    <hyperlink ref="F141" r:id="rId13" display="https://podminky.urs.cz/item/CS_URS_2022_01/171151103"/>
    <hyperlink ref="F146" r:id="rId14" display="https://podminky.urs.cz/item/CS_URS_2022_01/181351115"/>
    <hyperlink ref="F150" r:id="rId15" display="https://podminky.urs.cz/item/CS_URS_2022_01/181451121"/>
    <hyperlink ref="F157" r:id="rId16" display="https://podminky.urs.cz/item/CS_URS_2022_01/182151111"/>
    <hyperlink ref="F163" r:id="rId17" display="https://podminky.urs.cz/item/CS_URS_2022_01/464531112"/>
    <hyperlink ref="F169" r:id="rId18" display="https://podminky.urs.cz/item/CS_URS_2022_01/99833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90</v>
      </c>
    </row>
    <row r="4" s="1" customFormat="1" ht="24.96" customHeight="1">
      <c r="B4" s="21"/>
      <c r="D4" s="132" t="s">
        <v>103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Retenční nádrž v k.ú. Malčice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104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492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19</v>
      </c>
      <c r="E11" s="40"/>
      <c r="F11" s="138" t="s">
        <v>20</v>
      </c>
      <c r="G11" s="40"/>
      <c r="H11" s="40"/>
      <c r="I11" s="134" t="s">
        <v>21</v>
      </c>
      <c r="J11" s="138" t="s">
        <v>106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24</v>
      </c>
      <c r="E12" s="40"/>
      <c r="F12" s="138" t="s">
        <v>25</v>
      </c>
      <c r="G12" s="40"/>
      <c r="H12" s="40"/>
      <c r="I12" s="134" t="s">
        <v>26</v>
      </c>
      <c r="J12" s="139" t="str">
        <f>'Rekapitulace stavby'!AN8</f>
        <v>25. 1. 2022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40"/>
      <c r="E13" s="40"/>
      <c r="F13" s="40"/>
      <c r="G13" s="40"/>
      <c r="H13" s="40"/>
      <c r="I13" s="140" t="s">
        <v>29</v>
      </c>
      <c r="J13" s="141" t="s">
        <v>107</v>
      </c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32</v>
      </c>
      <c r="E14" s="40"/>
      <c r="F14" s="40"/>
      <c r="G14" s="40"/>
      <c r="H14" s="40"/>
      <c r="I14" s="134" t="s">
        <v>33</v>
      </c>
      <c r="J14" s="138" t="s">
        <v>34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35</v>
      </c>
      <c r="F15" s="40"/>
      <c r="G15" s="40"/>
      <c r="H15" s="40"/>
      <c r="I15" s="134" t="s">
        <v>36</v>
      </c>
      <c r="J15" s="138" t="s">
        <v>37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38</v>
      </c>
      <c r="E17" s="40"/>
      <c r="F17" s="40"/>
      <c r="G17" s="40"/>
      <c r="H17" s="40"/>
      <c r="I17" s="134" t="s">
        <v>33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36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40</v>
      </c>
      <c r="E20" s="40"/>
      <c r="F20" s="40"/>
      <c r="G20" s="40"/>
      <c r="H20" s="40"/>
      <c r="I20" s="134" t="s">
        <v>33</v>
      </c>
      <c r="J20" s="138" t="s">
        <v>41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42</v>
      </c>
      <c r="F21" s="40"/>
      <c r="G21" s="40"/>
      <c r="H21" s="40"/>
      <c r="I21" s="134" t="s">
        <v>36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33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44</v>
      </c>
      <c r="F24" s="40"/>
      <c r="G24" s="40"/>
      <c r="H24" s="40"/>
      <c r="I24" s="134" t="s">
        <v>36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2"/>
      <c r="B27" s="143"/>
      <c r="C27" s="142"/>
      <c r="D27" s="142"/>
      <c r="E27" s="144" t="s">
        <v>108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47</v>
      </c>
      <c r="E30" s="40"/>
      <c r="F30" s="40"/>
      <c r="G30" s="40"/>
      <c r="H30" s="40"/>
      <c r="I30" s="40"/>
      <c r="J30" s="148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49</v>
      </c>
      <c r="G32" s="40"/>
      <c r="H32" s="40"/>
      <c r="I32" s="149" t="s">
        <v>48</v>
      </c>
      <c r="J32" s="149" t="s">
        <v>50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51</v>
      </c>
      <c r="E33" s="134" t="s">
        <v>52</v>
      </c>
      <c r="F33" s="151">
        <f>ROUND((SUM(BE87:BE253)),  2)</f>
        <v>0</v>
      </c>
      <c r="G33" s="40"/>
      <c r="H33" s="40"/>
      <c r="I33" s="152">
        <v>0.20999999999999999</v>
      </c>
      <c r="J33" s="151">
        <f>ROUND(((SUM(BE87:BE253))*I33),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53</v>
      </c>
      <c r="F34" s="151">
        <f>ROUND((SUM(BF87:BF253)),  2)</f>
        <v>0</v>
      </c>
      <c r="G34" s="40"/>
      <c r="H34" s="40"/>
      <c r="I34" s="152">
        <v>0.14999999999999999</v>
      </c>
      <c r="J34" s="151">
        <f>ROUND(((SUM(BF87:BF253))*I34),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54</v>
      </c>
      <c r="F35" s="151">
        <f>ROUND((SUM(BG87:BG253)),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55</v>
      </c>
      <c r="F36" s="151">
        <f>ROUND((SUM(BH87:BH253)),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56</v>
      </c>
      <c r="F37" s="151">
        <f>ROUND((SUM(BI87:BI253)),  2)</f>
        <v>0</v>
      </c>
      <c r="G37" s="40"/>
      <c r="H37" s="40"/>
      <c r="I37" s="152">
        <v>0</v>
      </c>
      <c r="J37" s="151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57</v>
      </c>
      <c r="E39" s="155"/>
      <c r="F39" s="155"/>
      <c r="G39" s="156" t="s">
        <v>58</v>
      </c>
      <c r="H39" s="157" t="s">
        <v>59</v>
      </c>
      <c r="I39" s="155"/>
      <c r="J39" s="158">
        <f>SUM(J30:J37)</f>
        <v>0</v>
      </c>
      <c r="K39" s="159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Retenční nádrž v k.ú. Malčice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03 - Výpustné zařízení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24</v>
      </c>
      <c r="D52" s="42"/>
      <c r="E52" s="42"/>
      <c r="F52" s="28" t="str">
        <f>F12</f>
        <v>Malčice</v>
      </c>
      <c r="G52" s="42"/>
      <c r="H52" s="42"/>
      <c r="I52" s="33" t="s">
        <v>26</v>
      </c>
      <c r="J52" s="74" t="str">
        <f>IF(J12="","",J12)</f>
        <v>25. 1. 2022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32</v>
      </c>
      <c r="D54" s="42"/>
      <c r="E54" s="42"/>
      <c r="F54" s="28" t="str">
        <f>E15</f>
        <v>Česká republika - Státní pozemkový úřad, Praha 3</v>
      </c>
      <c r="G54" s="42"/>
      <c r="H54" s="42"/>
      <c r="I54" s="33" t="s">
        <v>40</v>
      </c>
      <c r="J54" s="38" t="str">
        <f>E21</f>
        <v>Ing. Ondřej Čížek, Malovice 20, Netolice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38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110</v>
      </c>
      <c r="D57" s="166"/>
      <c r="E57" s="166"/>
      <c r="F57" s="166"/>
      <c r="G57" s="166"/>
      <c r="H57" s="166"/>
      <c r="I57" s="166"/>
      <c r="J57" s="167" t="s">
        <v>111</v>
      </c>
      <c r="K57" s="166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79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112</v>
      </c>
    </row>
    <row r="60" s="9" customFormat="1" ht="24.96" customHeight="1">
      <c r="A60" s="9"/>
      <c r="B60" s="169"/>
      <c r="C60" s="170"/>
      <c r="D60" s="171" t="s">
        <v>493</v>
      </c>
      <c r="E60" s="172"/>
      <c r="F60" s="172"/>
      <c r="G60" s="172"/>
      <c r="H60" s="172"/>
      <c r="I60" s="172"/>
      <c r="J60" s="173">
        <f>J88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114</v>
      </c>
      <c r="E61" s="178"/>
      <c r="F61" s="178"/>
      <c r="G61" s="178"/>
      <c r="H61" s="178"/>
      <c r="I61" s="178"/>
      <c r="J61" s="179">
        <f>J89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494</v>
      </c>
      <c r="E62" s="178"/>
      <c r="F62" s="178"/>
      <c r="G62" s="178"/>
      <c r="H62" s="178"/>
      <c r="I62" s="178"/>
      <c r="J62" s="179">
        <f>J135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115</v>
      </c>
      <c r="E63" s="178"/>
      <c r="F63" s="178"/>
      <c r="G63" s="178"/>
      <c r="H63" s="178"/>
      <c r="I63" s="178"/>
      <c r="J63" s="179">
        <f>J171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495</v>
      </c>
      <c r="E64" s="178"/>
      <c r="F64" s="178"/>
      <c r="G64" s="178"/>
      <c r="H64" s="178"/>
      <c r="I64" s="178"/>
      <c r="J64" s="179">
        <f>J217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116</v>
      </c>
      <c r="E65" s="178"/>
      <c r="F65" s="178"/>
      <c r="G65" s="178"/>
      <c r="H65" s="178"/>
      <c r="I65" s="178"/>
      <c r="J65" s="179">
        <f>J222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117</v>
      </c>
      <c r="E66" s="178"/>
      <c r="F66" s="178"/>
      <c r="G66" s="178"/>
      <c r="H66" s="178"/>
      <c r="I66" s="178"/>
      <c r="J66" s="179">
        <f>J229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119</v>
      </c>
      <c r="E67" s="178"/>
      <c r="F67" s="178"/>
      <c r="G67" s="178"/>
      <c r="H67" s="178"/>
      <c r="I67" s="178"/>
      <c r="J67" s="179">
        <f>J251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4" t="s">
        <v>120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4" t="str">
        <f>E7</f>
        <v>Retenční nádrž v k.ú. Malčice</v>
      </c>
      <c r="F77" s="33"/>
      <c r="G77" s="33"/>
      <c r="H77" s="33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104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SO 03 - Výpustné zařízení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3" t="s">
        <v>24</v>
      </c>
      <c r="D81" s="42"/>
      <c r="E81" s="42"/>
      <c r="F81" s="28" t="str">
        <f>F12</f>
        <v>Malčice</v>
      </c>
      <c r="G81" s="42"/>
      <c r="H81" s="42"/>
      <c r="I81" s="33" t="s">
        <v>26</v>
      </c>
      <c r="J81" s="74" t="str">
        <f>IF(J12="","",J12)</f>
        <v>25. 1. 2022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3" t="s">
        <v>32</v>
      </c>
      <c r="D83" s="42"/>
      <c r="E83" s="42"/>
      <c r="F83" s="28" t="str">
        <f>E15</f>
        <v>Česká republika - Státní pozemkový úřad, Praha 3</v>
      </c>
      <c r="G83" s="42"/>
      <c r="H83" s="42"/>
      <c r="I83" s="33" t="s">
        <v>40</v>
      </c>
      <c r="J83" s="38" t="str">
        <f>E21</f>
        <v>Ing. Ondřej Čížek, Malovice 20, Netolice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38</v>
      </c>
      <c r="D84" s="42"/>
      <c r="E84" s="42"/>
      <c r="F84" s="28" t="str">
        <f>IF(E18="","",E18)</f>
        <v>Vyplň údaj</v>
      </c>
      <c r="G84" s="42"/>
      <c r="H84" s="42"/>
      <c r="I84" s="33" t="s">
        <v>43</v>
      </c>
      <c r="J84" s="38" t="str">
        <f>E24</f>
        <v xml:space="preserve"> 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1"/>
      <c r="B86" s="182"/>
      <c r="C86" s="183" t="s">
        <v>121</v>
      </c>
      <c r="D86" s="184" t="s">
        <v>66</v>
      </c>
      <c r="E86" s="184" t="s">
        <v>62</v>
      </c>
      <c r="F86" s="184" t="s">
        <v>63</v>
      </c>
      <c r="G86" s="184" t="s">
        <v>122</v>
      </c>
      <c r="H86" s="184" t="s">
        <v>123</v>
      </c>
      <c r="I86" s="184" t="s">
        <v>124</v>
      </c>
      <c r="J86" s="184" t="s">
        <v>111</v>
      </c>
      <c r="K86" s="185" t="s">
        <v>125</v>
      </c>
      <c r="L86" s="186"/>
      <c r="M86" s="94" t="s">
        <v>37</v>
      </c>
      <c r="N86" s="95" t="s">
        <v>51</v>
      </c>
      <c r="O86" s="95" t="s">
        <v>126</v>
      </c>
      <c r="P86" s="95" t="s">
        <v>127</v>
      </c>
      <c r="Q86" s="95" t="s">
        <v>128</v>
      </c>
      <c r="R86" s="95" t="s">
        <v>129</v>
      </c>
      <c r="S86" s="95" t="s">
        <v>130</v>
      </c>
      <c r="T86" s="96" t="s">
        <v>131</v>
      </c>
      <c r="U86" s="181"/>
      <c r="V86" s="181"/>
      <c r="W86" s="181"/>
      <c r="X86" s="181"/>
      <c r="Y86" s="181"/>
      <c r="Z86" s="181"/>
      <c r="AA86" s="181"/>
      <c r="AB86" s="181"/>
      <c r="AC86" s="181"/>
      <c r="AD86" s="181"/>
      <c r="AE86" s="181"/>
    </row>
    <row r="87" s="2" customFormat="1" ht="22.8" customHeight="1">
      <c r="A87" s="40"/>
      <c r="B87" s="41"/>
      <c r="C87" s="101" t="s">
        <v>132</v>
      </c>
      <c r="D87" s="42"/>
      <c r="E87" s="42"/>
      <c r="F87" s="42"/>
      <c r="G87" s="42"/>
      <c r="H87" s="42"/>
      <c r="I87" s="42"/>
      <c r="J87" s="187">
        <f>BK87</f>
        <v>0</v>
      </c>
      <c r="K87" s="42"/>
      <c r="L87" s="46"/>
      <c r="M87" s="97"/>
      <c r="N87" s="188"/>
      <c r="O87" s="98"/>
      <c r="P87" s="189">
        <f>P88</f>
        <v>0</v>
      </c>
      <c r="Q87" s="98"/>
      <c r="R87" s="189">
        <f>R88</f>
        <v>48.784149869999993</v>
      </c>
      <c r="S87" s="98"/>
      <c r="T87" s="190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80</v>
      </c>
      <c r="AU87" s="18" t="s">
        <v>112</v>
      </c>
      <c r="BK87" s="191">
        <f>BK88</f>
        <v>0</v>
      </c>
    </row>
    <row r="88" s="12" customFormat="1" ht="25.92" customHeight="1">
      <c r="A88" s="12"/>
      <c r="B88" s="192"/>
      <c r="C88" s="193"/>
      <c r="D88" s="194" t="s">
        <v>80</v>
      </c>
      <c r="E88" s="195" t="s">
        <v>81</v>
      </c>
      <c r="F88" s="195" t="s">
        <v>95</v>
      </c>
      <c r="G88" s="193"/>
      <c r="H88" s="193"/>
      <c r="I88" s="196"/>
      <c r="J88" s="197">
        <f>BK88</f>
        <v>0</v>
      </c>
      <c r="K88" s="193"/>
      <c r="L88" s="198"/>
      <c r="M88" s="199"/>
      <c r="N88" s="200"/>
      <c r="O88" s="200"/>
      <c r="P88" s="201">
        <f>P89+P135+P171+P217+P222+P229+P251</f>
        <v>0</v>
      </c>
      <c r="Q88" s="200"/>
      <c r="R88" s="201">
        <f>R89+R135+R171+R217+R222+R229+R251</f>
        <v>48.784149869999993</v>
      </c>
      <c r="S88" s="200"/>
      <c r="T88" s="202">
        <f>T89+T135+T171+T217+T222+T229+T251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3" t="s">
        <v>23</v>
      </c>
      <c r="AT88" s="204" t="s">
        <v>80</v>
      </c>
      <c r="AU88" s="204" t="s">
        <v>81</v>
      </c>
      <c r="AY88" s="203" t="s">
        <v>133</v>
      </c>
      <c r="BK88" s="205">
        <f>BK89+BK135+BK171+BK217+BK222+BK229+BK251</f>
        <v>0</v>
      </c>
    </row>
    <row r="89" s="12" customFormat="1" ht="22.8" customHeight="1">
      <c r="A89" s="12"/>
      <c r="B89" s="192"/>
      <c r="C89" s="193"/>
      <c r="D89" s="194" t="s">
        <v>80</v>
      </c>
      <c r="E89" s="206" t="s">
        <v>23</v>
      </c>
      <c r="F89" s="206" t="s">
        <v>134</v>
      </c>
      <c r="G89" s="193"/>
      <c r="H89" s="193"/>
      <c r="I89" s="196"/>
      <c r="J89" s="207">
        <f>BK89</f>
        <v>0</v>
      </c>
      <c r="K89" s="193"/>
      <c r="L89" s="198"/>
      <c r="M89" s="199"/>
      <c r="N89" s="200"/>
      <c r="O89" s="200"/>
      <c r="P89" s="201">
        <f>SUM(P90:P134)</f>
        <v>0</v>
      </c>
      <c r="Q89" s="200"/>
      <c r="R89" s="201">
        <f>SUM(R90:R134)</f>
        <v>0</v>
      </c>
      <c r="S89" s="200"/>
      <c r="T89" s="202">
        <f>SUM(T90:T134)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3" t="s">
        <v>23</v>
      </c>
      <c r="AT89" s="204" t="s">
        <v>80</v>
      </c>
      <c r="AU89" s="204" t="s">
        <v>23</v>
      </c>
      <c r="AY89" s="203" t="s">
        <v>133</v>
      </c>
      <c r="BK89" s="205">
        <f>SUM(BK90:BK134)</f>
        <v>0</v>
      </c>
    </row>
    <row r="90" s="2" customFormat="1" ht="24.15" customHeight="1">
      <c r="A90" s="40"/>
      <c r="B90" s="41"/>
      <c r="C90" s="208" t="s">
        <v>23</v>
      </c>
      <c r="D90" s="208" t="s">
        <v>135</v>
      </c>
      <c r="E90" s="209" t="s">
        <v>496</v>
      </c>
      <c r="F90" s="210" t="s">
        <v>497</v>
      </c>
      <c r="G90" s="211" t="s">
        <v>498</v>
      </c>
      <c r="H90" s="212">
        <v>1</v>
      </c>
      <c r="I90" s="213"/>
      <c r="J90" s="214">
        <f>ROUND(I90*H90,2)</f>
        <v>0</v>
      </c>
      <c r="K90" s="210" t="s">
        <v>37</v>
      </c>
      <c r="L90" s="46"/>
      <c r="M90" s="215" t="s">
        <v>37</v>
      </c>
      <c r="N90" s="216" t="s">
        <v>52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140</v>
      </c>
      <c r="AT90" s="219" t="s">
        <v>135</v>
      </c>
      <c r="AU90" s="219" t="s">
        <v>90</v>
      </c>
      <c r="AY90" s="18" t="s">
        <v>133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8" t="s">
        <v>23</v>
      </c>
      <c r="BK90" s="220">
        <f>ROUND(I90*H90,2)</f>
        <v>0</v>
      </c>
      <c r="BL90" s="18" t="s">
        <v>140</v>
      </c>
      <c r="BM90" s="219" t="s">
        <v>499</v>
      </c>
    </row>
    <row r="91" s="13" customFormat="1">
      <c r="A91" s="13"/>
      <c r="B91" s="226"/>
      <c r="C91" s="227"/>
      <c r="D91" s="228" t="s">
        <v>144</v>
      </c>
      <c r="E91" s="229" t="s">
        <v>37</v>
      </c>
      <c r="F91" s="230" t="s">
        <v>500</v>
      </c>
      <c r="G91" s="227"/>
      <c r="H91" s="229" t="s">
        <v>37</v>
      </c>
      <c r="I91" s="231"/>
      <c r="J91" s="227"/>
      <c r="K91" s="227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144</v>
      </c>
      <c r="AU91" s="236" t="s">
        <v>90</v>
      </c>
      <c r="AV91" s="13" t="s">
        <v>23</v>
      </c>
      <c r="AW91" s="13" t="s">
        <v>146</v>
      </c>
      <c r="AX91" s="13" t="s">
        <v>81</v>
      </c>
      <c r="AY91" s="236" t="s">
        <v>133</v>
      </c>
    </row>
    <row r="92" s="13" customFormat="1">
      <c r="A92" s="13"/>
      <c r="B92" s="226"/>
      <c r="C92" s="227"/>
      <c r="D92" s="228" t="s">
        <v>144</v>
      </c>
      <c r="E92" s="229" t="s">
        <v>37</v>
      </c>
      <c r="F92" s="230" t="s">
        <v>501</v>
      </c>
      <c r="G92" s="227"/>
      <c r="H92" s="229" t="s">
        <v>37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144</v>
      </c>
      <c r="AU92" s="236" t="s">
        <v>90</v>
      </c>
      <c r="AV92" s="13" t="s">
        <v>23</v>
      </c>
      <c r="AW92" s="13" t="s">
        <v>146</v>
      </c>
      <c r="AX92" s="13" t="s">
        <v>81</v>
      </c>
      <c r="AY92" s="236" t="s">
        <v>133</v>
      </c>
    </row>
    <row r="93" s="13" customFormat="1">
      <c r="A93" s="13"/>
      <c r="B93" s="226"/>
      <c r="C93" s="227"/>
      <c r="D93" s="228" t="s">
        <v>144</v>
      </c>
      <c r="E93" s="229" t="s">
        <v>37</v>
      </c>
      <c r="F93" s="230" t="s">
        <v>502</v>
      </c>
      <c r="G93" s="227"/>
      <c r="H93" s="229" t="s">
        <v>37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144</v>
      </c>
      <c r="AU93" s="236" t="s">
        <v>90</v>
      </c>
      <c r="AV93" s="13" t="s">
        <v>23</v>
      </c>
      <c r="AW93" s="13" t="s">
        <v>146</v>
      </c>
      <c r="AX93" s="13" t="s">
        <v>81</v>
      </c>
      <c r="AY93" s="236" t="s">
        <v>133</v>
      </c>
    </row>
    <row r="94" s="13" customFormat="1">
      <c r="A94" s="13"/>
      <c r="B94" s="226"/>
      <c r="C94" s="227"/>
      <c r="D94" s="228" t="s">
        <v>144</v>
      </c>
      <c r="E94" s="229" t="s">
        <v>37</v>
      </c>
      <c r="F94" s="230" t="s">
        <v>503</v>
      </c>
      <c r="G94" s="227"/>
      <c r="H94" s="229" t="s">
        <v>37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144</v>
      </c>
      <c r="AU94" s="236" t="s">
        <v>90</v>
      </c>
      <c r="AV94" s="13" t="s">
        <v>23</v>
      </c>
      <c r="AW94" s="13" t="s">
        <v>146</v>
      </c>
      <c r="AX94" s="13" t="s">
        <v>81</v>
      </c>
      <c r="AY94" s="236" t="s">
        <v>133</v>
      </c>
    </row>
    <row r="95" s="13" customFormat="1">
      <c r="A95" s="13"/>
      <c r="B95" s="226"/>
      <c r="C95" s="227"/>
      <c r="D95" s="228" t="s">
        <v>144</v>
      </c>
      <c r="E95" s="229" t="s">
        <v>37</v>
      </c>
      <c r="F95" s="230" t="s">
        <v>504</v>
      </c>
      <c r="G95" s="227"/>
      <c r="H95" s="229" t="s">
        <v>37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144</v>
      </c>
      <c r="AU95" s="236" t="s">
        <v>90</v>
      </c>
      <c r="AV95" s="13" t="s">
        <v>23</v>
      </c>
      <c r="AW95" s="13" t="s">
        <v>146</v>
      </c>
      <c r="AX95" s="13" t="s">
        <v>81</v>
      </c>
      <c r="AY95" s="236" t="s">
        <v>133</v>
      </c>
    </row>
    <row r="96" s="13" customFormat="1">
      <c r="A96" s="13"/>
      <c r="B96" s="226"/>
      <c r="C96" s="227"/>
      <c r="D96" s="228" t="s">
        <v>144</v>
      </c>
      <c r="E96" s="229" t="s">
        <v>37</v>
      </c>
      <c r="F96" s="230" t="s">
        <v>505</v>
      </c>
      <c r="G96" s="227"/>
      <c r="H96" s="229" t="s">
        <v>37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144</v>
      </c>
      <c r="AU96" s="236" t="s">
        <v>90</v>
      </c>
      <c r="AV96" s="13" t="s">
        <v>23</v>
      </c>
      <c r="AW96" s="13" t="s">
        <v>146</v>
      </c>
      <c r="AX96" s="13" t="s">
        <v>81</v>
      </c>
      <c r="AY96" s="236" t="s">
        <v>133</v>
      </c>
    </row>
    <row r="97" s="13" customFormat="1">
      <c r="A97" s="13"/>
      <c r="B97" s="226"/>
      <c r="C97" s="227"/>
      <c r="D97" s="228" t="s">
        <v>144</v>
      </c>
      <c r="E97" s="229" t="s">
        <v>37</v>
      </c>
      <c r="F97" s="230" t="s">
        <v>506</v>
      </c>
      <c r="G97" s="227"/>
      <c r="H97" s="229" t="s">
        <v>37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144</v>
      </c>
      <c r="AU97" s="236" t="s">
        <v>90</v>
      </c>
      <c r="AV97" s="13" t="s">
        <v>23</v>
      </c>
      <c r="AW97" s="13" t="s">
        <v>146</v>
      </c>
      <c r="AX97" s="13" t="s">
        <v>81</v>
      </c>
      <c r="AY97" s="236" t="s">
        <v>133</v>
      </c>
    </row>
    <row r="98" s="13" customFormat="1">
      <c r="A98" s="13"/>
      <c r="B98" s="226"/>
      <c r="C98" s="227"/>
      <c r="D98" s="228" t="s">
        <v>144</v>
      </c>
      <c r="E98" s="229" t="s">
        <v>37</v>
      </c>
      <c r="F98" s="230" t="s">
        <v>507</v>
      </c>
      <c r="G98" s="227"/>
      <c r="H98" s="229" t="s">
        <v>37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144</v>
      </c>
      <c r="AU98" s="236" t="s">
        <v>90</v>
      </c>
      <c r="AV98" s="13" t="s">
        <v>23</v>
      </c>
      <c r="AW98" s="13" t="s">
        <v>146</v>
      </c>
      <c r="AX98" s="13" t="s">
        <v>81</v>
      </c>
      <c r="AY98" s="236" t="s">
        <v>133</v>
      </c>
    </row>
    <row r="99" s="13" customFormat="1">
      <c r="A99" s="13"/>
      <c r="B99" s="226"/>
      <c r="C99" s="227"/>
      <c r="D99" s="228" t="s">
        <v>144</v>
      </c>
      <c r="E99" s="229" t="s">
        <v>37</v>
      </c>
      <c r="F99" s="230" t="s">
        <v>508</v>
      </c>
      <c r="G99" s="227"/>
      <c r="H99" s="229" t="s">
        <v>37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144</v>
      </c>
      <c r="AU99" s="236" t="s">
        <v>90</v>
      </c>
      <c r="AV99" s="13" t="s">
        <v>23</v>
      </c>
      <c r="AW99" s="13" t="s">
        <v>146</v>
      </c>
      <c r="AX99" s="13" t="s">
        <v>81</v>
      </c>
      <c r="AY99" s="236" t="s">
        <v>133</v>
      </c>
    </row>
    <row r="100" s="13" customFormat="1">
      <c r="A100" s="13"/>
      <c r="B100" s="226"/>
      <c r="C100" s="227"/>
      <c r="D100" s="228" t="s">
        <v>144</v>
      </c>
      <c r="E100" s="229" t="s">
        <v>37</v>
      </c>
      <c r="F100" s="230" t="s">
        <v>509</v>
      </c>
      <c r="G100" s="227"/>
      <c r="H100" s="229" t="s">
        <v>37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144</v>
      </c>
      <c r="AU100" s="236" t="s">
        <v>90</v>
      </c>
      <c r="AV100" s="13" t="s">
        <v>23</v>
      </c>
      <c r="AW100" s="13" t="s">
        <v>146</v>
      </c>
      <c r="AX100" s="13" t="s">
        <v>81</v>
      </c>
      <c r="AY100" s="236" t="s">
        <v>133</v>
      </c>
    </row>
    <row r="101" s="13" customFormat="1">
      <c r="A101" s="13"/>
      <c r="B101" s="226"/>
      <c r="C101" s="227"/>
      <c r="D101" s="228" t="s">
        <v>144</v>
      </c>
      <c r="E101" s="229" t="s">
        <v>37</v>
      </c>
      <c r="F101" s="230" t="s">
        <v>510</v>
      </c>
      <c r="G101" s="227"/>
      <c r="H101" s="229" t="s">
        <v>37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144</v>
      </c>
      <c r="AU101" s="236" t="s">
        <v>90</v>
      </c>
      <c r="AV101" s="13" t="s">
        <v>23</v>
      </c>
      <c r="AW101" s="13" t="s">
        <v>146</v>
      </c>
      <c r="AX101" s="13" t="s">
        <v>81</v>
      </c>
      <c r="AY101" s="236" t="s">
        <v>133</v>
      </c>
    </row>
    <row r="102" s="13" customFormat="1">
      <c r="A102" s="13"/>
      <c r="B102" s="226"/>
      <c r="C102" s="227"/>
      <c r="D102" s="228" t="s">
        <v>144</v>
      </c>
      <c r="E102" s="229" t="s">
        <v>37</v>
      </c>
      <c r="F102" s="230" t="s">
        <v>511</v>
      </c>
      <c r="G102" s="227"/>
      <c r="H102" s="229" t="s">
        <v>37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144</v>
      </c>
      <c r="AU102" s="236" t="s">
        <v>90</v>
      </c>
      <c r="AV102" s="13" t="s">
        <v>23</v>
      </c>
      <c r="AW102" s="13" t="s">
        <v>146</v>
      </c>
      <c r="AX102" s="13" t="s">
        <v>81</v>
      </c>
      <c r="AY102" s="236" t="s">
        <v>133</v>
      </c>
    </row>
    <row r="103" s="13" customFormat="1">
      <c r="A103" s="13"/>
      <c r="B103" s="226"/>
      <c r="C103" s="227"/>
      <c r="D103" s="228" t="s">
        <v>144</v>
      </c>
      <c r="E103" s="229" t="s">
        <v>37</v>
      </c>
      <c r="F103" s="230" t="s">
        <v>512</v>
      </c>
      <c r="G103" s="227"/>
      <c r="H103" s="229" t="s">
        <v>37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144</v>
      </c>
      <c r="AU103" s="236" t="s">
        <v>90</v>
      </c>
      <c r="AV103" s="13" t="s">
        <v>23</v>
      </c>
      <c r="AW103" s="13" t="s">
        <v>146</v>
      </c>
      <c r="AX103" s="13" t="s">
        <v>81</v>
      </c>
      <c r="AY103" s="236" t="s">
        <v>133</v>
      </c>
    </row>
    <row r="104" s="13" customFormat="1">
      <c r="A104" s="13"/>
      <c r="B104" s="226"/>
      <c r="C104" s="227"/>
      <c r="D104" s="228" t="s">
        <v>144</v>
      </c>
      <c r="E104" s="229" t="s">
        <v>37</v>
      </c>
      <c r="F104" s="230" t="s">
        <v>513</v>
      </c>
      <c r="G104" s="227"/>
      <c r="H104" s="229" t="s">
        <v>37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144</v>
      </c>
      <c r="AU104" s="236" t="s">
        <v>90</v>
      </c>
      <c r="AV104" s="13" t="s">
        <v>23</v>
      </c>
      <c r="AW104" s="13" t="s">
        <v>146</v>
      </c>
      <c r="AX104" s="13" t="s">
        <v>81</v>
      </c>
      <c r="AY104" s="236" t="s">
        <v>133</v>
      </c>
    </row>
    <row r="105" s="13" customFormat="1">
      <c r="A105" s="13"/>
      <c r="B105" s="226"/>
      <c r="C105" s="227"/>
      <c r="D105" s="228" t="s">
        <v>144</v>
      </c>
      <c r="E105" s="229" t="s">
        <v>37</v>
      </c>
      <c r="F105" s="230" t="s">
        <v>514</v>
      </c>
      <c r="G105" s="227"/>
      <c r="H105" s="229" t="s">
        <v>37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144</v>
      </c>
      <c r="AU105" s="236" t="s">
        <v>90</v>
      </c>
      <c r="AV105" s="13" t="s">
        <v>23</v>
      </c>
      <c r="AW105" s="13" t="s">
        <v>146</v>
      </c>
      <c r="AX105" s="13" t="s">
        <v>81</v>
      </c>
      <c r="AY105" s="236" t="s">
        <v>133</v>
      </c>
    </row>
    <row r="106" s="13" customFormat="1">
      <c r="A106" s="13"/>
      <c r="B106" s="226"/>
      <c r="C106" s="227"/>
      <c r="D106" s="228" t="s">
        <v>144</v>
      </c>
      <c r="E106" s="229" t="s">
        <v>37</v>
      </c>
      <c r="F106" s="230" t="s">
        <v>515</v>
      </c>
      <c r="G106" s="227"/>
      <c r="H106" s="229" t="s">
        <v>37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144</v>
      </c>
      <c r="AU106" s="236" t="s">
        <v>90</v>
      </c>
      <c r="AV106" s="13" t="s">
        <v>23</v>
      </c>
      <c r="AW106" s="13" t="s">
        <v>146</v>
      </c>
      <c r="AX106" s="13" t="s">
        <v>81</v>
      </c>
      <c r="AY106" s="236" t="s">
        <v>133</v>
      </c>
    </row>
    <row r="107" s="13" customFormat="1">
      <c r="A107" s="13"/>
      <c r="B107" s="226"/>
      <c r="C107" s="227"/>
      <c r="D107" s="228" t="s">
        <v>144</v>
      </c>
      <c r="E107" s="229" t="s">
        <v>37</v>
      </c>
      <c r="F107" s="230" t="s">
        <v>516</v>
      </c>
      <c r="G107" s="227"/>
      <c r="H107" s="229" t="s">
        <v>37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144</v>
      </c>
      <c r="AU107" s="236" t="s">
        <v>90</v>
      </c>
      <c r="AV107" s="13" t="s">
        <v>23</v>
      </c>
      <c r="AW107" s="13" t="s">
        <v>146</v>
      </c>
      <c r="AX107" s="13" t="s">
        <v>81</v>
      </c>
      <c r="AY107" s="236" t="s">
        <v>133</v>
      </c>
    </row>
    <row r="108" s="13" customFormat="1">
      <c r="A108" s="13"/>
      <c r="B108" s="226"/>
      <c r="C108" s="227"/>
      <c r="D108" s="228" t="s">
        <v>144</v>
      </c>
      <c r="E108" s="229" t="s">
        <v>37</v>
      </c>
      <c r="F108" s="230" t="s">
        <v>517</v>
      </c>
      <c r="G108" s="227"/>
      <c r="H108" s="229" t="s">
        <v>37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144</v>
      </c>
      <c r="AU108" s="236" t="s">
        <v>90</v>
      </c>
      <c r="AV108" s="13" t="s">
        <v>23</v>
      </c>
      <c r="AW108" s="13" t="s">
        <v>146</v>
      </c>
      <c r="AX108" s="13" t="s">
        <v>81</v>
      </c>
      <c r="AY108" s="236" t="s">
        <v>133</v>
      </c>
    </row>
    <row r="109" s="14" customFormat="1">
      <c r="A109" s="14"/>
      <c r="B109" s="237"/>
      <c r="C109" s="238"/>
      <c r="D109" s="228" t="s">
        <v>144</v>
      </c>
      <c r="E109" s="239" t="s">
        <v>37</v>
      </c>
      <c r="F109" s="240" t="s">
        <v>518</v>
      </c>
      <c r="G109" s="238"/>
      <c r="H109" s="241">
        <v>1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144</v>
      </c>
      <c r="AU109" s="247" t="s">
        <v>90</v>
      </c>
      <c r="AV109" s="14" t="s">
        <v>90</v>
      </c>
      <c r="AW109" s="14" t="s">
        <v>146</v>
      </c>
      <c r="AX109" s="14" t="s">
        <v>81</v>
      </c>
      <c r="AY109" s="247" t="s">
        <v>133</v>
      </c>
    </row>
    <row r="110" s="15" customFormat="1">
      <c r="A110" s="15"/>
      <c r="B110" s="248"/>
      <c r="C110" s="249"/>
      <c r="D110" s="228" t="s">
        <v>144</v>
      </c>
      <c r="E110" s="250" t="s">
        <v>37</v>
      </c>
      <c r="F110" s="251" t="s">
        <v>148</v>
      </c>
      <c r="G110" s="249"/>
      <c r="H110" s="252">
        <v>1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7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8" t="s">
        <v>144</v>
      </c>
      <c r="AU110" s="258" t="s">
        <v>90</v>
      </c>
      <c r="AV110" s="15" t="s">
        <v>140</v>
      </c>
      <c r="AW110" s="15" t="s">
        <v>146</v>
      </c>
      <c r="AX110" s="15" t="s">
        <v>23</v>
      </c>
      <c r="AY110" s="258" t="s">
        <v>133</v>
      </c>
    </row>
    <row r="111" s="2" customFormat="1" ht="24.15" customHeight="1">
      <c r="A111" s="40"/>
      <c r="B111" s="41"/>
      <c r="C111" s="208" t="s">
        <v>90</v>
      </c>
      <c r="D111" s="208" t="s">
        <v>135</v>
      </c>
      <c r="E111" s="209" t="s">
        <v>186</v>
      </c>
      <c r="F111" s="210" t="s">
        <v>187</v>
      </c>
      <c r="G111" s="211" t="s">
        <v>181</v>
      </c>
      <c r="H111" s="212">
        <v>174.49000000000001</v>
      </c>
      <c r="I111" s="213"/>
      <c r="J111" s="214">
        <f>ROUND(I111*H111,2)</f>
        <v>0</v>
      </c>
      <c r="K111" s="210" t="s">
        <v>139</v>
      </c>
      <c r="L111" s="46"/>
      <c r="M111" s="215" t="s">
        <v>37</v>
      </c>
      <c r="N111" s="216" t="s">
        <v>52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140</v>
      </c>
      <c r="AT111" s="219" t="s">
        <v>135</v>
      </c>
      <c r="AU111" s="219" t="s">
        <v>90</v>
      </c>
      <c r="AY111" s="18" t="s">
        <v>133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8" t="s">
        <v>23</v>
      </c>
      <c r="BK111" s="220">
        <f>ROUND(I111*H111,2)</f>
        <v>0</v>
      </c>
      <c r="BL111" s="18" t="s">
        <v>140</v>
      </c>
      <c r="BM111" s="219" t="s">
        <v>519</v>
      </c>
    </row>
    <row r="112" s="2" customFormat="1">
      <c r="A112" s="40"/>
      <c r="B112" s="41"/>
      <c r="C112" s="42"/>
      <c r="D112" s="221" t="s">
        <v>142</v>
      </c>
      <c r="E112" s="42"/>
      <c r="F112" s="222" t="s">
        <v>189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142</v>
      </c>
      <c r="AU112" s="18" t="s">
        <v>90</v>
      </c>
    </row>
    <row r="113" s="14" customFormat="1">
      <c r="A113" s="14"/>
      <c r="B113" s="237"/>
      <c r="C113" s="238"/>
      <c r="D113" s="228" t="s">
        <v>144</v>
      </c>
      <c r="E113" s="239" t="s">
        <v>37</v>
      </c>
      <c r="F113" s="240" t="s">
        <v>520</v>
      </c>
      <c r="G113" s="238"/>
      <c r="H113" s="241">
        <v>156.30000000000001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144</v>
      </c>
      <c r="AU113" s="247" t="s">
        <v>90</v>
      </c>
      <c r="AV113" s="14" t="s">
        <v>90</v>
      </c>
      <c r="AW113" s="14" t="s">
        <v>146</v>
      </c>
      <c r="AX113" s="14" t="s">
        <v>81</v>
      </c>
      <c r="AY113" s="247" t="s">
        <v>133</v>
      </c>
    </row>
    <row r="114" s="14" customFormat="1">
      <c r="A114" s="14"/>
      <c r="B114" s="237"/>
      <c r="C114" s="238"/>
      <c r="D114" s="228" t="s">
        <v>144</v>
      </c>
      <c r="E114" s="239" t="s">
        <v>37</v>
      </c>
      <c r="F114" s="240" t="s">
        <v>521</v>
      </c>
      <c r="G114" s="238"/>
      <c r="H114" s="241">
        <v>18.189999999999998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144</v>
      </c>
      <c r="AU114" s="247" t="s">
        <v>90</v>
      </c>
      <c r="AV114" s="14" t="s">
        <v>90</v>
      </c>
      <c r="AW114" s="14" t="s">
        <v>146</v>
      </c>
      <c r="AX114" s="14" t="s">
        <v>81</v>
      </c>
      <c r="AY114" s="247" t="s">
        <v>133</v>
      </c>
    </row>
    <row r="115" s="15" customFormat="1">
      <c r="A115" s="15"/>
      <c r="B115" s="248"/>
      <c r="C115" s="249"/>
      <c r="D115" s="228" t="s">
        <v>144</v>
      </c>
      <c r="E115" s="250" t="s">
        <v>37</v>
      </c>
      <c r="F115" s="251" t="s">
        <v>148</v>
      </c>
      <c r="G115" s="249"/>
      <c r="H115" s="252">
        <v>174.49000000000001</v>
      </c>
      <c r="I115" s="253"/>
      <c r="J115" s="249"/>
      <c r="K115" s="249"/>
      <c r="L115" s="254"/>
      <c r="M115" s="255"/>
      <c r="N115" s="256"/>
      <c r="O115" s="256"/>
      <c r="P115" s="256"/>
      <c r="Q115" s="256"/>
      <c r="R115" s="256"/>
      <c r="S115" s="256"/>
      <c r="T115" s="257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8" t="s">
        <v>144</v>
      </c>
      <c r="AU115" s="258" t="s">
        <v>90</v>
      </c>
      <c r="AV115" s="15" t="s">
        <v>140</v>
      </c>
      <c r="AW115" s="15" t="s">
        <v>146</v>
      </c>
      <c r="AX115" s="15" t="s">
        <v>23</v>
      </c>
      <c r="AY115" s="258" t="s">
        <v>133</v>
      </c>
    </row>
    <row r="116" s="2" customFormat="1" ht="37.8" customHeight="1">
      <c r="A116" s="40"/>
      <c r="B116" s="41"/>
      <c r="C116" s="208" t="s">
        <v>156</v>
      </c>
      <c r="D116" s="208" t="s">
        <v>135</v>
      </c>
      <c r="E116" s="209" t="s">
        <v>207</v>
      </c>
      <c r="F116" s="210" t="s">
        <v>208</v>
      </c>
      <c r="G116" s="211" t="s">
        <v>181</v>
      </c>
      <c r="H116" s="212">
        <v>348.98000000000002</v>
      </c>
      <c r="I116" s="213"/>
      <c r="J116" s="214">
        <f>ROUND(I116*H116,2)</f>
        <v>0</v>
      </c>
      <c r="K116" s="210" t="s">
        <v>139</v>
      </c>
      <c r="L116" s="46"/>
      <c r="M116" s="215" t="s">
        <v>37</v>
      </c>
      <c r="N116" s="216" t="s">
        <v>52</v>
      </c>
      <c r="O116" s="86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140</v>
      </c>
      <c r="AT116" s="219" t="s">
        <v>135</v>
      </c>
      <c r="AU116" s="219" t="s">
        <v>90</v>
      </c>
      <c r="AY116" s="18" t="s">
        <v>133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8" t="s">
        <v>23</v>
      </c>
      <c r="BK116" s="220">
        <f>ROUND(I116*H116,2)</f>
        <v>0</v>
      </c>
      <c r="BL116" s="18" t="s">
        <v>140</v>
      </c>
      <c r="BM116" s="219" t="s">
        <v>522</v>
      </c>
    </row>
    <row r="117" s="2" customFormat="1">
      <c r="A117" s="40"/>
      <c r="B117" s="41"/>
      <c r="C117" s="42"/>
      <c r="D117" s="221" t="s">
        <v>142</v>
      </c>
      <c r="E117" s="42"/>
      <c r="F117" s="222" t="s">
        <v>210</v>
      </c>
      <c r="G117" s="42"/>
      <c r="H117" s="42"/>
      <c r="I117" s="223"/>
      <c r="J117" s="42"/>
      <c r="K117" s="42"/>
      <c r="L117" s="46"/>
      <c r="M117" s="224"/>
      <c r="N117" s="22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142</v>
      </c>
      <c r="AU117" s="18" t="s">
        <v>90</v>
      </c>
    </row>
    <row r="118" s="14" customFormat="1">
      <c r="A118" s="14"/>
      <c r="B118" s="237"/>
      <c r="C118" s="238"/>
      <c r="D118" s="228" t="s">
        <v>144</v>
      </c>
      <c r="E118" s="239" t="s">
        <v>37</v>
      </c>
      <c r="F118" s="240" t="s">
        <v>523</v>
      </c>
      <c r="G118" s="238"/>
      <c r="H118" s="241">
        <v>174.49000000000001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144</v>
      </c>
      <c r="AU118" s="247" t="s">
        <v>90</v>
      </c>
      <c r="AV118" s="14" t="s">
        <v>90</v>
      </c>
      <c r="AW118" s="14" t="s">
        <v>146</v>
      </c>
      <c r="AX118" s="14" t="s">
        <v>81</v>
      </c>
      <c r="AY118" s="247" t="s">
        <v>133</v>
      </c>
    </row>
    <row r="119" s="14" customFormat="1">
      <c r="A119" s="14"/>
      <c r="B119" s="237"/>
      <c r="C119" s="238"/>
      <c r="D119" s="228" t="s">
        <v>144</v>
      </c>
      <c r="E119" s="239" t="s">
        <v>37</v>
      </c>
      <c r="F119" s="240" t="s">
        <v>524</v>
      </c>
      <c r="G119" s="238"/>
      <c r="H119" s="241">
        <v>20.850000000000001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144</v>
      </c>
      <c r="AU119" s="247" t="s">
        <v>90</v>
      </c>
      <c r="AV119" s="14" t="s">
        <v>90</v>
      </c>
      <c r="AW119" s="14" t="s">
        <v>146</v>
      </c>
      <c r="AX119" s="14" t="s">
        <v>81</v>
      </c>
      <c r="AY119" s="247" t="s">
        <v>133</v>
      </c>
    </row>
    <row r="120" s="14" customFormat="1">
      <c r="A120" s="14"/>
      <c r="B120" s="237"/>
      <c r="C120" s="238"/>
      <c r="D120" s="228" t="s">
        <v>144</v>
      </c>
      <c r="E120" s="239" t="s">
        <v>37</v>
      </c>
      <c r="F120" s="240" t="s">
        <v>525</v>
      </c>
      <c r="G120" s="238"/>
      <c r="H120" s="241">
        <v>153.64000000000002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144</v>
      </c>
      <c r="AU120" s="247" t="s">
        <v>90</v>
      </c>
      <c r="AV120" s="14" t="s">
        <v>90</v>
      </c>
      <c r="AW120" s="14" t="s">
        <v>146</v>
      </c>
      <c r="AX120" s="14" t="s">
        <v>81</v>
      </c>
      <c r="AY120" s="247" t="s">
        <v>133</v>
      </c>
    </row>
    <row r="121" s="15" customFormat="1">
      <c r="A121" s="15"/>
      <c r="B121" s="248"/>
      <c r="C121" s="249"/>
      <c r="D121" s="228" t="s">
        <v>144</v>
      </c>
      <c r="E121" s="250" t="s">
        <v>37</v>
      </c>
      <c r="F121" s="251" t="s">
        <v>148</v>
      </c>
      <c r="G121" s="249"/>
      <c r="H121" s="252">
        <v>348.98000000000002</v>
      </c>
      <c r="I121" s="253"/>
      <c r="J121" s="249"/>
      <c r="K121" s="249"/>
      <c r="L121" s="254"/>
      <c r="M121" s="255"/>
      <c r="N121" s="256"/>
      <c r="O121" s="256"/>
      <c r="P121" s="256"/>
      <c r="Q121" s="256"/>
      <c r="R121" s="256"/>
      <c r="S121" s="256"/>
      <c r="T121" s="257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8" t="s">
        <v>144</v>
      </c>
      <c r="AU121" s="258" t="s">
        <v>90</v>
      </c>
      <c r="AV121" s="15" t="s">
        <v>140</v>
      </c>
      <c r="AW121" s="15" t="s">
        <v>146</v>
      </c>
      <c r="AX121" s="15" t="s">
        <v>23</v>
      </c>
      <c r="AY121" s="258" t="s">
        <v>133</v>
      </c>
    </row>
    <row r="122" s="2" customFormat="1" ht="24.15" customHeight="1">
      <c r="A122" s="40"/>
      <c r="B122" s="41"/>
      <c r="C122" s="208" t="s">
        <v>140</v>
      </c>
      <c r="D122" s="208" t="s">
        <v>135</v>
      </c>
      <c r="E122" s="209" t="s">
        <v>216</v>
      </c>
      <c r="F122" s="210" t="s">
        <v>217</v>
      </c>
      <c r="G122" s="211" t="s">
        <v>181</v>
      </c>
      <c r="H122" s="212">
        <v>174.49000000000001</v>
      </c>
      <c r="I122" s="213"/>
      <c r="J122" s="214">
        <f>ROUND(I122*H122,2)</f>
        <v>0</v>
      </c>
      <c r="K122" s="210" t="s">
        <v>139</v>
      </c>
      <c r="L122" s="46"/>
      <c r="M122" s="215" t="s">
        <v>37</v>
      </c>
      <c r="N122" s="216" t="s">
        <v>52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140</v>
      </c>
      <c r="AT122" s="219" t="s">
        <v>135</v>
      </c>
      <c r="AU122" s="219" t="s">
        <v>90</v>
      </c>
      <c r="AY122" s="18" t="s">
        <v>133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8" t="s">
        <v>23</v>
      </c>
      <c r="BK122" s="220">
        <f>ROUND(I122*H122,2)</f>
        <v>0</v>
      </c>
      <c r="BL122" s="18" t="s">
        <v>140</v>
      </c>
      <c r="BM122" s="219" t="s">
        <v>526</v>
      </c>
    </row>
    <row r="123" s="2" customFormat="1">
      <c r="A123" s="40"/>
      <c r="B123" s="41"/>
      <c r="C123" s="42"/>
      <c r="D123" s="221" t="s">
        <v>142</v>
      </c>
      <c r="E123" s="42"/>
      <c r="F123" s="222" t="s">
        <v>219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142</v>
      </c>
      <c r="AU123" s="18" t="s">
        <v>90</v>
      </c>
    </row>
    <row r="124" s="14" customFormat="1">
      <c r="A124" s="14"/>
      <c r="B124" s="237"/>
      <c r="C124" s="238"/>
      <c r="D124" s="228" t="s">
        <v>144</v>
      </c>
      <c r="E124" s="239" t="s">
        <v>37</v>
      </c>
      <c r="F124" s="240" t="s">
        <v>527</v>
      </c>
      <c r="G124" s="238"/>
      <c r="H124" s="241">
        <v>20.850000000000001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144</v>
      </c>
      <c r="AU124" s="247" t="s">
        <v>90</v>
      </c>
      <c r="AV124" s="14" t="s">
        <v>90</v>
      </c>
      <c r="AW124" s="14" t="s">
        <v>146</v>
      </c>
      <c r="AX124" s="14" t="s">
        <v>81</v>
      </c>
      <c r="AY124" s="247" t="s">
        <v>133</v>
      </c>
    </row>
    <row r="125" s="14" customFormat="1">
      <c r="A125" s="14"/>
      <c r="B125" s="237"/>
      <c r="C125" s="238"/>
      <c r="D125" s="228" t="s">
        <v>144</v>
      </c>
      <c r="E125" s="239" t="s">
        <v>37</v>
      </c>
      <c r="F125" s="240" t="s">
        <v>528</v>
      </c>
      <c r="G125" s="238"/>
      <c r="H125" s="241">
        <v>153.64000000000002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7" t="s">
        <v>144</v>
      </c>
      <c r="AU125" s="247" t="s">
        <v>90</v>
      </c>
      <c r="AV125" s="14" t="s">
        <v>90</v>
      </c>
      <c r="AW125" s="14" t="s">
        <v>146</v>
      </c>
      <c r="AX125" s="14" t="s">
        <v>81</v>
      </c>
      <c r="AY125" s="247" t="s">
        <v>133</v>
      </c>
    </row>
    <row r="126" s="15" customFormat="1">
      <c r="A126" s="15"/>
      <c r="B126" s="248"/>
      <c r="C126" s="249"/>
      <c r="D126" s="228" t="s">
        <v>144</v>
      </c>
      <c r="E126" s="250" t="s">
        <v>37</v>
      </c>
      <c r="F126" s="251" t="s">
        <v>148</v>
      </c>
      <c r="G126" s="249"/>
      <c r="H126" s="252">
        <v>174.49000000000001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8" t="s">
        <v>144</v>
      </c>
      <c r="AU126" s="258" t="s">
        <v>90</v>
      </c>
      <c r="AV126" s="15" t="s">
        <v>140</v>
      </c>
      <c r="AW126" s="15" t="s">
        <v>146</v>
      </c>
      <c r="AX126" s="15" t="s">
        <v>23</v>
      </c>
      <c r="AY126" s="258" t="s">
        <v>133</v>
      </c>
    </row>
    <row r="127" s="2" customFormat="1" ht="24.15" customHeight="1">
      <c r="A127" s="40"/>
      <c r="B127" s="41"/>
      <c r="C127" s="208" t="s">
        <v>167</v>
      </c>
      <c r="D127" s="208" t="s">
        <v>135</v>
      </c>
      <c r="E127" s="209" t="s">
        <v>232</v>
      </c>
      <c r="F127" s="210" t="s">
        <v>233</v>
      </c>
      <c r="G127" s="211" t="s">
        <v>181</v>
      </c>
      <c r="H127" s="212">
        <v>20.850000000000001</v>
      </c>
      <c r="I127" s="213"/>
      <c r="J127" s="214">
        <f>ROUND(I127*H127,2)</f>
        <v>0</v>
      </c>
      <c r="K127" s="210" t="s">
        <v>139</v>
      </c>
      <c r="L127" s="46"/>
      <c r="M127" s="215" t="s">
        <v>37</v>
      </c>
      <c r="N127" s="216" t="s">
        <v>52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140</v>
      </c>
      <c r="AT127" s="219" t="s">
        <v>135</v>
      </c>
      <c r="AU127" s="219" t="s">
        <v>90</v>
      </c>
      <c r="AY127" s="18" t="s">
        <v>133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8" t="s">
        <v>23</v>
      </c>
      <c r="BK127" s="220">
        <f>ROUND(I127*H127,2)</f>
        <v>0</v>
      </c>
      <c r="BL127" s="18" t="s">
        <v>140</v>
      </c>
      <c r="BM127" s="219" t="s">
        <v>529</v>
      </c>
    </row>
    <row r="128" s="2" customFormat="1">
      <c r="A128" s="40"/>
      <c r="B128" s="41"/>
      <c r="C128" s="42"/>
      <c r="D128" s="221" t="s">
        <v>142</v>
      </c>
      <c r="E128" s="42"/>
      <c r="F128" s="222" t="s">
        <v>235</v>
      </c>
      <c r="G128" s="42"/>
      <c r="H128" s="42"/>
      <c r="I128" s="223"/>
      <c r="J128" s="42"/>
      <c r="K128" s="42"/>
      <c r="L128" s="46"/>
      <c r="M128" s="224"/>
      <c r="N128" s="22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142</v>
      </c>
      <c r="AU128" s="18" t="s">
        <v>90</v>
      </c>
    </row>
    <row r="129" s="14" customFormat="1">
      <c r="A129" s="14"/>
      <c r="B129" s="237"/>
      <c r="C129" s="238"/>
      <c r="D129" s="228" t="s">
        <v>144</v>
      </c>
      <c r="E129" s="239" t="s">
        <v>37</v>
      </c>
      <c r="F129" s="240" t="s">
        <v>530</v>
      </c>
      <c r="G129" s="238"/>
      <c r="H129" s="241">
        <v>20.849999999999998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7" t="s">
        <v>144</v>
      </c>
      <c r="AU129" s="247" t="s">
        <v>90</v>
      </c>
      <c r="AV129" s="14" t="s">
        <v>90</v>
      </c>
      <c r="AW129" s="14" t="s">
        <v>146</v>
      </c>
      <c r="AX129" s="14" t="s">
        <v>81</v>
      </c>
      <c r="AY129" s="247" t="s">
        <v>133</v>
      </c>
    </row>
    <row r="130" s="15" customFormat="1">
      <c r="A130" s="15"/>
      <c r="B130" s="248"/>
      <c r="C130" s="249"/>
      <c r="D130" s="228" t="s">
        <v>144</v>
      </c>
      <c r="E130" s="250" t="s">
        <v>37</v>
      </c>
      <c r="F130" s="251" t="s">
        <v>148</v>
      </c>
      <c r="G130" s="249"/>
      <c r="H130" s="252">
        <v>20.849999999999998</v>
      </c>
      <c r="I130" s="253"/>
      <c r="J130" s="249"/>
      <c r="K130" s="249"/>
      <c r="L130" s="254"/>
      <c r="M130" s="255"/>
      <c r="N130" s="256"/>
      <c r="O130" s="256"/>
      <c r="P130" s="256"/>
      <c r="Q130" s="256"/>
      <c r="R130" s="256"/>
      <c r="S130" s="256"/>
      <c r="T130" s="257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8" t="s">
        <v>144</v>
      </c>
      <c r="AU130" s="258" t="s">
        <v>90</v>
      </c>
      <c r="AV130" s="15" t="s">
        <v>140</v>
      </c>
      <c r="AW130" s="15" t="s">
        <v>146</v>
      </c>
      <c r="AX130" s="15" t="s">
        <v>23</v>
      </c>
      <c r="AY130" s="258" t="s">
        <v>133</v>
      </c>
    </row>
    <row r="131" s="2" customFormat="1" ht="21.75" customHeight="1">
      <c r="A131" s="40"/>
      <c r="B131" s="41"/>
      <c r="C131" s="208" t="s">
        <v>172</v>
      </c>
      <c r="D131" s="208" t="s">
        <v>135</v>
      </c>
      <c r="E131" s="209" t="s">
        <v>269</v>
      </c>
      <c r="F131" s="210" t="s">
        <v>270</v>
      </c>
      <c r="G131" s="211" t="s">
        <v>138</v>
      </c>
      <c r="H131" s="212">
        <v>117</v>
      </c>
      <c r="I131" s="213"/>
      <c r="J131" s="214">
        <f>ROUND(I131*H131,2)</f>
        <v>0</v>
      </c>
      <c r="K131" s="210" t="s">
        <v>139</v>
      </c>
      <c r="L131" s="46"/>
      <c r="M131" s="215" t="s">
        <v>37</v>
      </c>
      <c r="N131" s="216" t="s">
        <v>52</v>
      </c>
      <c r="O131" s="86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140</v>
      </c>
      <c r="AT131" s="219" t="s">
        <v>135</v>
      </c>
      <c r="AU131" s="219" t="s">
        <v>90</v>
      </c>
      <c r="AY131" s="18" t="s">
        <v>133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8" t="s">
        <v>23</v>
      </c>
      <c r="BK131" s="220">
        <f>ROUND(I131*H131,2)</f>
        <v>0</v>
      </c>
      <c r="BL131" s="18" t="s">
        <v>140</v>
      </c>
      <c r="BM131" s="219" t="s">
        <v>531</v>
      </c>
    </row>
    <row r="132" s="2" customFormat="1">
      <c r="A132" s="40"/>
      <c r="B132" s="41"/>
      <c r="C132" s="42"/>
      <c r="D132" s="221" t="s">
        <v>142</v>
      </c>
      <c r="E132" s="42"/>
      <c r="F132" s="222" t="s">
        <v>272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142</v>
      </c>
      <c r="AU132" s="18" t="s">
        <v>90</v>
      </c>
    </row>
    <row r="133" s="14" customFormat="1">
      <c r="A133" s="14"/>
      <c r="B133" s="237"/>
      <c r="C133" s="238"/>
      <c r="D133" s="228" t="s">
        <v>144</v>
      </c>
      <c r="E133" s="239" t="s">
        <v>37</v>
      </c>
      <c r="F133" s="240" t="s">
        <v>532</v>
      </c>
      <c r="G133" s="238"/>
      <c r="H133" s="241">
        <v>117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144</v>
      </c>
      <c r="AU133" s="247" t="s">
        <v>90</v>
      </c>
      <c r="AV133" s="14" t="s">
        <v>90</v>
      </c>
      <c r="AW133" s="14" t="s">
        <v>146</v>
      </c>
      <c r="AX133" s="14" t="s">
        <v>81</v>
      </c>
      <c r="AY133" s="247" t="s">
        <v>133</v>
      </c>
    </row>
    <row r="134" s="15" customFormat="1">
      <c r="A134" s="15"/>
      <c r="B134" s="248"/>
      <c r="C134" s="249"/>
      <c r="D134" s="228" t="s">
        <v>144</v>
      </c>
      <c r="E134" s="250" t="s">
        <v>37</v>
      </c>
      <c r="F134" s="251" t="s">
        <v>148</v>
      </c>
      <c r="G134" s="249"/>
      <c r="H134" s="252">
        <v>117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8" t="s">
        <v>144</v>
      </c>
      <c r="AU134" s="258" t="s">
        <v>90</v>
      </c>
      <c r="AV134" s="15" t="s">
        <v>140</v>
      </c>
      <c r="AW134" s="15" t="s">
        <v>146</v>
      </c>
      <c r="AX134" s="15" t="s">
        <v>23</v>
      </c>
      <c r="AY134" s="258" t="s">
        <v>133</v>
      </c>
    </row>
    <row r="135" s="12" customFormat="1" ht="22.8" customHeight="1">
      <c r="A135" s="12"/>
      <c r="B135" s="192"/>
      <c r="C135" s="193"/>
      <c r="D135" s="194" t="s">
        <v>80</v>
      </c>
      <c r="E135" s="206" t="s">
        <v>156</v>
      </c>
      <c r="F135" s="206" t="s">
        <v>533</v>
      </c>
      <c r="G135" s="193"/>
      <c r="H135" s="193"/>
      <c r="I135" s="196"/>
      <c r="J135" s="207">
        <f>BK135</f>
        <v>0</v>
      </c>
      <c r="K135" s="193"/>
      <c r="L135" s="198"/>
      <c r="M135" s="199"/>
      <c r="N135" s="200"/>
      <c r="O135" s="200"/>
      <c r="P135" s="201">
        <f>SUM(P136:P170)</f>
        <v>0</v>
      </c>
      <c r="Q135" s="200"/>
      <c r="R135" s="201">
        <f>SUM(R136:R170)</f>
        <v>4.0758590200000002</v>
      </c>
      <c r="S135" s="200"/>
      <c r="T135" s="202">
        <f>SUM(T136:T170)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3" t="s">
        <v>23</v>
      </c>
      <c r="AT135" s="204" t="s">
        <v>80</v>
      </c>
      <c r="AU135" s="204" t="s">
        <v>23</v>
      </c>
      <c r="AY135" s="203" t="s">
        <v>133</v>
      </c>
      <c r="BK135" s="205">
        <f>SUM(BK136:BK170)</f>
        <v>0</v>
      </c>
    </row>
    <row r="136" s="2" customFormat="1" ht="37.8" customHeight="1">
      <c r="A136" s="40"/>
      <c r="B136" s="41"/>
      <c r="C136" s="208" t="s">
        <v>178</v>
      </c>
      <c r="D136" s="208" t="s">
        <v>135</v>
      </c>
      <c r="E136" s="209" t="s">
        <v>534</v>
      </c>
      <c r="F136" s="210" t="s">
        <v>535</v>
      </c>
      <c r="G136" s="211" t="s">
        <v>181</v>
      </c>
      <c r="H136" s="212">
        <v>56.220999999999997</v>
      </c>
      <c r="I136" s="213"/>
      <c r="J136" s="214">
        <f>ROUND(I136*H136,2)</f>
        <v>0</v>
      </c>
      <c r="K136" s="210" t="s">
        <v>139</v>
      </c>
      <c r="L136" s="46"/>
      <c r="M136" s="215" t="s">
        <v>37</v>
      </c>
      <c r="N136" s="216" t="s">
        <v>52</v>
      </c>
      <c r="O136" s="86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9" t="s">
        <v>140</v>
      </c>
      <c r="AT136" s="219" t="s">
        <v>135</v>
      </c>
      <c r="AU136" s="219" t="s">
        <v>90</v>
      </c>
      <c r="AY136" s="18" t="s">
        <v>133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8" t="s">
        <v>23</v>
      </c>
      <c r="BK136" s="220">
        <f>ROUND(I136*H136,2)</f>
        <v>0</v>
      </c>
      <c r="BL136" s="18" t="s">
        <v>140</v>
      </c>
      <c r="BM136" s="219" t="s">
        <v>536</v>
      </c>
    </row>
    <row r="137" s="2" customFormat="1">
      <c r="A137" s="40"/>
      <c r="B137" s="41"/>
      <c r="C137" s="42"/>
      <c r="D137" s="221" t="s">
        <v>142</v>
      </c>
      <c r="E137" s="42"/>
      <c r="F137" s="222" t="s">
        <v>537</v>
      </c>
      <c r="G137" s="42"/>
      <c r="H137" s="42"/>
      <c r="I137" s="223"/>
      <c r="J137" s="42"/>
      <c r="K137" s="42"/>
      <c r="L137" s="46"/>
      <c r="M137" s="224"/>
      <c r="N137" s="225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142</v>
      </c>
      <c r="AU137" s="18" t="s">
        <v>90</v>
      </c>
    </row>
    <row r="138" s="13" customFormat="1">
      <c r="A138" s="13"/>
      <c r="B138" s="226"/>
      <c r="C138" s="227"/>
      <c r="D138" s="228" t="s">
        <v>144</v>
      </c>
      <c r="E138" s="229" t="s">
        <v>37</v>
      </c>
      <c r="F138" s="230" t="s">
        <v>538</v>
      </c>
      <c r="G138" s="227"/>
      <c r="H138" s="229" t="s">
        <v>37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144</v>
      </c>
      <c r="AU138" s="236" t="s">
        <v>90</v>
      </c>
      <c r="AV138" s="13" t="s">
        <v>23</v>
      </c>
      <c r="AW138" s="13" t="s">
        <v>146</v>
      </c>
      <c r="AX138" s="13" t="s">
        <v>81</v>
      </c>
      <c r="AY138" s="236" t="s">
        <v>133</v>
      </c>
    </row>
    <row r="139" s="14" customFormat="1">
      <c r="A139" s="14"/>
      <c r="B139" s="237"/>
      <c r="C139" s="238"/>
      <c r="D139" s="228" t="s">
        <v>144</v>
      </c>
      <c r="E139" s="239" t="s">
        <v>37</v>
      </c>
      <c r="F139" s="240" t="s">
        <v>539</v>
      </c>
      <c r="G139" s="238"/>
      <c r="H139" s="241">
        <v>12.801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144</v>
      </c>
      <c r="AU139" s="247" t="s">
        <v>90</v>
      </c>
      <c r="AV139" s="14" t="s">
        <v>90</v>
      </c>
      <c r="AW139" s="14" t="s">
        <v>146</v>
      </c>
      <c r="AX139" s="14" t="s">
        <v>81</v>
      </c>
      <c r="AY139" s="247" t="s">
        <v>133</v>
      </c>
    </row>
    <row r="140" s="14" customFormat="1">
      <c r="A140" s="14"/>
      <c r="B140" s="237"/>
      <c r="C140" s="238"/>
      <c r="D140" s="228" t="s">
        <v>144</v>
      </c>
      <c r="E140" s="239" t="s">
        <v>37</v>
      </c>
      <c r="F140" s="240" t="s">
        <v>540</v>
      </c>
      <c r="G140" s="238"/>
      <c r="H140" s="241">
        <v>8.8040000000000003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144</v>
      </c>
      <c r="AU140" s="247" t="s">
        <v>90</v>
      </c>
      <c r="AV140" s="14" t="s">
        <v>90</v>
      </c>
      <c r="AW140" s="14" t="s">
        <v>146</v>
      </c>
      <c r="AX140" s="14" t="s">
        <v>81</v>
      </c>
      <c r="AY140" s="247" t="s">
        <v>133</v>
      </c>
    </row>
    <row r="141" s="14" customFormat="1">
      <c r="A141" s="14"/>
      <c r="B141" s="237"/>
      <c r="C141" s="238"/>
      <c r="D141" s="228" t="s">
        <v>144</v>
      </c>
      <c r="E141" s="239" t="s">
        <v>37</v>
      </c>
      <c r="F141" s="240" t="s">
        <v>541</v>
      </c>
      <c r="G141" s="238"/>
      <c r="H141" s="241">
        <v>28.399999999999999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144</v>
      </c>
      <c r="AU141" s="247" t="s">
        <v>90</v>
      </c>
      <c r="AV141" s="14" t="s">
        <v>90</v>
      </c>
      <c r="AW141" s="14" t="s">
        <v>146</v>
      </c>
      <c r="AX141" s="14" t="s">
        <v>81</v>
      </c>
      <c r="AY141" s="247" t="s">
        <v>133</v>
      </c>
    </row>
    <row r="142" s="14" customFormat="1">
      <c r="A142" s="14"/>
      <c r="B142" s="237"/>
      <c r="C142" s="238"/>
      <c r="D142" s="228" t="s">
        <v>144</v>
      </c>
      <c r="E142" s="239" t="s">
        <v>37</v>
      </c>
      <c r="F142" s="240" t="s">
        <v>542</v>
      </c>
      <c r="G142" s="238"/>
      <c r="H142" s="241">
        <v>6.2160000000000011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144</v>
      </c>
      <c r="AU142" s="247" t="s">
        <v>90</v>
      </c>
      <c r="AV142" s="14" t="s">
        <v>90</v>
      </c>
      <c r="AW142" s="14" t="s">
        <v>146</v>
      </c>
      <c r="AX142" s="14" t="s">
        <v>81</v>
      </c>
      <c r="AY142" s="247" t="s">
        <v>133</v>
      </c>
    </row>
    <row r="143" s="15" customFormat="1">
      <c r="A143" s="15"/>
      <c r="B143" s="248"/>
      <c r="C143" s="249"/>
      <c r="D143" s="228" t="s">
        <v>144</v>
      </c>
      <c r="E143" s="250" t="s">
        <v>37</v>
      </c>
      <c r="F143" s="251" t="s">
        <v>148</v>
      </c>
      <c r="G143" s="249"/>
      <c r="H143" s="252">
        <v>56.220999999999997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8" t="s">
        <v>144</v>
      </c>
      <c r="AU143" s="258" t="s">
        <v>90</v>
      </c>
      <c r="AV143" s="15" t="s">
        <v>140</v>
      </c>
      <c r="AW143" s="15" t="s">
        <v>146</v>
      </c>
      <c r="AX143" s="15" t="s">
        <v>23</v>
      </c>
      <c r="AY143" s="258" t="s">
        <v>133</v>
      </c>
    </row>
    <row r="144" s="2" customFormat="1" ht="37.8" customHeight="1">
      <c r="A144" s="40"/>
      <c r="B144" s="41"/>
      <c r="C144" s="208" t="s">
        <v>185</v>
      </c>
      <c r="D144" s="208" t="s">
        <v>135</v>
      </c>
      <c r="E144" s="209" t="s">
        <v>543</v>
      </c>
      <c r="F144" s="210" t="s">
        <v>544</v>
      </c>
      <c r="G144" s="211" t="s">
        <v>138</v>
      </c>
      <c r="H144" s="212">
        <v>165.90600000000001</v>
      </c>
      <c r="I144" s="213"/>
      <c r="J144" s="214">
        <f>ROUND(I144*H144,2)</f>
        <v>0</v>
      </c>
      <c r="K144" s="210" t="s">
        <v>139</v>
      </c>
      <c r="L144" s="46"/>
      <c r="M144" s="215" t="s">
        <v>37</v>
      </c>
      <c r="N144" s="216" t="s">
        <v>52</v>
      </c>
      <c r="O144" s="86"/>
      <c r="P144" s="217">
        <f>O144*H144</f>
        <v>0</v>
      </c>
      <c r="Q144" s="217">
        <v>0.00726</v>
      </c>
      <c r="R144" s="217">
        <f>Q144*H144</f>
        <v>1.20447756</v>
      </c>
      <c r="S144" s="217">
        <v>0</v>
      </c>
      <c r="T144" s="21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9" t="s">
        <v>140</v>
      </c>
      <c r="AT144" s="219" t="s">
        <v>135</v>
      </c>
      <c r="AU144" s="219" t="s">
        <v>90</v>
      </c>
      <c r="AY144" s="18" t="s">
        <v>133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8" t="s">
        <v>23</v>
      </c>
      <c r="BK144" s="220">
        <f>ROUND(I144*H144,2)</f>
        <v>0</v>
      </c>
      <c r="BL144" s="18" t="s">
        <v>140</v>
      </c>
      <c r="BM144" s="219" t="s">
        <v>545</v>
      </c>
    </row>
    <row r="145" s="2" customFormat="1">
      <c r="A145" s="40"/>
      <c r="B145" s="41"/>
      <c r="C145" s="42"/>
      <c r="D145" s="221" t="s">
        <v>142</v>
      </c>
      <c r="E145" s="42"/>
      <c r="F145" s="222" t="s">
        <v>546</v>
      </c>
      <c r="G145" s="42"/>
      <c r="H145" s="42"/>
      <c r="I145" s="223"/>
      <c r="J145" s="42"/>
      <c r="K145" s="42"/>
      <c r="L145" s="46"/>
      <c r="M145" s="224"/>
      <c r="N145" s="225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142</v>
      </c>
      <c r="AU145" s="18" t="s">
        <v>90</v>
      </c>
    </row>
    <row r="146" s="13" customFormat="1">
      <c r="A146" s="13"/>
      <c r="B146" s="226"/>
      <c r="C146" s="227"/>
      <c r="D146" s="228" t="s">
        <v>144</v>
      </c>
      <c r="E146" s="229" t="s">
        <v>37</v>
      </c>
      <c r="F146" s="230" t="s">
        <v>547</v>
      </c>
      <c r="G146" s="227"/>
      <c r="H146" s="229" t="s">
        <v>37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144</v>
      </c>
      <c r="AU146" s="236" t="s">
        <v>90</v>
      </c>
      <c r="AV146" s="13" t="s">
        <v>23</v>
      </c>
      <c r="AW146" s="13" t="s">
        <v>146</v>
      </c>
      <c r="AX146" s="13" t="s">
        <v>81</v>
      </c>
      <c r="AY146" s="236" t="s">
        <v>133</v>
      </c>
    </row>
    <row r="147" s="14" customFormat="1">
      <c r="A147" s="14"/>
      <c r="B147" s="237"/>
      <c r="C147" s="238"/>
      <c r="D147" s="228" t="s">
        <v>144</v>
      </c>
      <c r="E147" s="239" t="s">
        <v>37</v>
      </c>
      <c r="F147" s="240" t="s">
        <v>548</v>
      </c>
      <c r="G147" s="238"/>
      <c r="H147" s="241">
        <v>57.090000000000003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144</v>
      </c>
      <c r="AU147" s="247" t="s">
        <v>90</v>
      </c>
      <c r="AV147" s="14" t="s">
        <v>90</v>
      </c>
      <c r="AW147" s="14" t="s">
        <v>146</v>
      </c>
      <c r="AX147" s="14" t="s">
        <v>81</v>
      </c>
      <c r="AY147" s="247" t="s">
        <v>133</v>
      </c>
    </row>
    <row r="148" s="14" customFormat="1">
      <c r="A148" s="14"/>
      <c r="B148" s="237"/>
      <c r="C148" s="238"/>
      <c r="D148" s="228" t="s">
        <v>144</v>
      </c>
      <c r="E148" s="239" t="s">
        <v>37</v>
      </c>
      <c r="F148" s="240" t="s">
        <v>549</v>
      </c>
      <c r="G148" s="238"/>
      <c r="H148" s="241">
        <v>79.519999999999996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144</v>
      </c>
      <c r="AU148" s="247" t="s">
        <v>90</v>
      </c>
      <c r="AV148" s="14" t="s">
        <v>90</v>
      </c>
      <c r="AW148" s="14" t="s">
        <v>146</v>
      </c>
      <c r="AX148" s="14" t="s">
        <v>81</v>
      </c>
      <c r="AY148" s="247" t="s">
        <v>133</v>
      </c>
    </row>
    <row r="149" s="14" customFormat="1">
      <c r="A149" s="14"/>
      <c r="B149" s="237"/>
      <c r="C149" s="238"/>
      <c r="D149" s="228" t="s">
        <v>144</v>
      </c>
      <c r="E149" s="239" t="s">
        <v>37</v>
      </c>
      <c r="F149" s="240" t="s">
        <v>550</v>
      </c>
      <c r="G149" s="238"/>
      <c r="H149" s="241">
        <v>29.296000000000003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144</v>
      </c>
      <c r="AU149" s="247" t="s">
        <v>90</v>
      </c>
      <c r="AV149" s="14" t="s">
        <v>90</v>
      </c>
      <c r="AW149" s="14" t="s">
        <v>146</v>
      </c>
      <c r="AX149" s="14" t="s">
        <v>81</v>
      </c>
      <c r="AY149" s="247" t="s">
        <v>133</v>
      </c>
    </row>
    <row r="150" s="15" customFormat="1">
      <c r="A150" s="15"/>
      <c r="B150" s="248"/>
      <c r="C150" s="249"/>
      <c r="D150" s="228" t="s">
        <v>144</v>
      </c>
      <c r="E150" s="250" t="s">
        <v>37</v>
      </c>
      <c r="F150" s="251" t="s">
        <v>148</v>
      </c>
      <c r="G150" s="249"/>
      <c r="H150" s="252">
        <v>165.90600000000001</v>
      </c>
      <c r="I150" s="253"/>
      <c r="J150" s="249"/>
      <c r="K150" s="249"/>
      <c r="L150" s="254"/>
      <c r="M150" s="255"/>
      <c r="N150" s="256"/>
      <c r="O150" s="256"/>
      <c r="P150" s="256"/>
      <c r="Q150" s="256"/>
      <c r="R150" s="256"/>
      <c r="S150" s="256"/>
      <c r="T150" s="257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8" t="s">
        <v>144</v>
      </c>
      <c r="AU150" s="258" t="s">
        <v>90</v>
      </c>
      <c r="AV150" s="15" t="s">
        <v>140</v>
      </c>
      <c r="AW150" s="15" t="s">
        <v>146</v>
      </c>
      <c r="AX150" s="15" t="s">
        <v>23</v>
      </c>
      <c r="AY150" s="258" t="s">
        <v>133</v>
      </c>
    </row>
    <row r="151" s="2" customFormat="1" ht="37.8" customHeight="1">
      <c r="A151" s="40"/>
      <c r="B151" s="41"/>
      <c r="C151" s="208" t="s">
        <v>191</v>
      </c>
      <c r="D151" s="208" t="s">
        <v>135</v>
      </c>
      <c r="E151" s="209" t="s">
        <v>551</v>
      </c>
      <c r="F151" s="210" t="s">
        <v>552</v>
      </c>
      <c r="G151" s="211" t="s">
        <v>138</v>
      </c>
      <c r="H151" s="212">
        <v>165.90600000000001</v>
      </c>
      <c r="I151" s="213"/>
      <c r="J151" s="214">
        <f>ROUND(I151*H151,2)</f>
        <v>0</v>
      </c>
      <c r="K151" s="210" t="s">
        <v>139</v>
      </c>
      <c r="L151" s="46"/>
      <c r="M151" s="215" t="s">
        <v>37</v>
      </c>
      <c r="N151" s="216" t="s">
        <v>52</v>
      </c>
      <c r="O151" s="86"/>
      <c r="P151" s="217">
        <f>O151*H151</f>
        <v>0</v>
      </c>
      <c r="Q151" s="217">
        <v>0.00085999999999999998</v>
      </c>
      <c r="R151" s="217">
        <f>Q151*H151</f>
        <v>0.14267916</v>
      </c>
      <c r="S151" s="217">
        <v>0</v>
      </c>
      <c r="T151" s="218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9" t="s">
        <v>140</v>
      </c>
      <c r="AT151" s="219" t="s">
        <v>135</v>
      </c>
      <c r="AU151" s="219" t="s">
        <v>90</v>
      </c>
      <c r="AY151" s="18" t="s">
        <v>133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8" t="s">
        <v>23</v>
      </c>
      <c r="BK151" s="220">
        <f>ROUND(I151*H151,2)</f>
        <v>0</v>
      </c>
      <c r="BL151" s="18" t="s">
        <v>140</v>
      </c>
      <c r="BM151" s="219" t="s">
        <v>553</v>
      </c>
    </row>
    <row r="152" s="2" customFormat="1">
      <c r="A152" s="40"/>
      <c r="B152" s="41"/>
      <c r="C152" s="42"/>
      <c r="D152" s="221" t="s">
        <v>142</v>
      </c>
      <c r="E152" s="42"/>
      <c r="F152" s="222" t="s">
        <v>554</v>
      </c>
      <c r="G152" s="42"/>
      <c r="H152" s="42"/>
      <c r="I152" s="223"/>
      <c r="J152" s="42"/>
      <c r="K152" s="42"/>
      <c r="L152" s="46"/>
      <c r="M152" s="224"/>
      <c r="N152" s="225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142</v>
      </c>
      <c r="AU152" s="18" t="s">
        <v>90</v>
      </c>
    </row>
    <row r="153" s="14" customFormat="1">
      <c r="A153" s="14"/>
      <c r="B153" s="237"/>
      <c r="C153" s="238"/>
      <c r="D153" s="228" t="s">
        <v>144</v>
      </c>
      <c r="E153" s="239" t="s">
        <v>37</v>
      </c>
      <c r="F153" s="240" t="s">
        <v>548</v>
      </c>
      <c r="G153" s="238"/>
      <c r="H153" s="241">
        <v>57.090000000000003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7" t="s">
        <v>144</v>
      </c>
      <c r="AU153" s="247" t="s">
        <v>90</v>
      </c>
      <c r="AV153" s="14" t="s">
        <v>90</v>
      </c>
      <c r="AW153" s="14" t="s">
        <v>146</v>
      </c>
      <c r="AX153" s="14" t="s">
        <v>81</v>
      </c>
      <c r="AY153" s="247" t="s">
        <v>133</v>
      </c>
    </row>
    <row r="154" s="14" customFormat="1">
      <c r="A154" s="14"/>
      <c r="B154" s="237"/>
      <c r="C154" s="238"/>
      <c r="D154" s="228" t="s">
        <v>144</v>
      </c>
      <c r="E154" s="239" t="s">
        <v>37</v>
      </c>
      <c r="F154" s="240" t="s">
        <v>549</v>
      </c>
      <c r="G154" s="238"/>
      <c r="H154" s="241">
        <v>79.519999999999996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144</v>
      </c>
      <c r="AU154" s="247" t="s">
        <v>90</v>
      </c>
      <c r="AV154" s="14" t="s">
        <v>90</v>
      </c>
      <c r="AW154" s="14" t="s">
        <v>146</v>
      </c>
      <c r="AX154" s="14" t="s">
        <v>81</v>
      </c>
      <c r="AY154" s="247" t="s">
        <v>133</v>
      </c>
    </row>
    <row r="155" s="14" customFormat="1">
      <c r="A155" s="14"/>
      <c r="B155" s="237"/>
      <c r="C155" s="238"/>
      <c r="D155" s="228" t="s">
        <v>144</v>
      </c>
      <c r="E155" s="239" t="s">
        <v>37</v>
      </c>
      <c r="F155" s="240" t="s">
        <v>550</v>
      </c>
      <c r="G155" s="238"/>
      <c r="H155" s="241">
        <v>29.296000000000003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144</v>
      </c>
      <c r="AU155" s="247" t="s">
        <v>90</v>
      </c>
      <c r="AV155" s="14" t="s">
        <v>90</v>
      </c>
      <c r="AW155" s="14" t="s">
        <v>146</v>
      </c>
      <c r="AX155" s="14" t="s">
        <v>81</v>
      </c>
      <c r="AY155" s="247" t="s">
        <v>133</v>
      </c>
    </row>
    <row r="156" s="15" customFormat="1">
      <c r="A156" s="15"/>
      <c r="B156" s="248"/>
      <c r="C156" s="249"/>
      <c r="D156" s="228" t="s">
        <v>144</v>
      </c>
      <c r="E156" s="250" t="s">
        <v>37</v>
      </c>
      <c r="F156" s="251" t="s">
        <v>148</v>
      </c>
      <c r="G156" s="249"/>
      <c r="H156" s="252">
        <v>165.90600000000001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8" t="s">
        <v>144</v>
      </c>
      <c r="AU156" s="258" t="s">
        <v>90</v>
      </c>
      <c r="AV156" s="15" t="s">
        <v>140</v>
      </c>
      <c r="AW156" s="15" t="s">
        <v>146</v>
      </c>
      <c r="AX156" s="15" t="s">
        <v>23</v>
      </c>
      <c r="AY156" s="258" t="s">
        <v>133</v>
      </c>
    </row>
    <row r="157" s="2" customFormat="1" ht="44.25" customHeight="1">
      <c r="A157" s="40"/>
      <c r="B157" s="41"/>
      <c r="C157" s="208" t="s">
        <v>28</v>
      </c>
      <c r="D157" s="208" t="s">
        <v>135</v>
      </c>
      <c r="E157" s="209" t="s">
        <v>555</v>
      </c>
      <c r="F157" s="210" t="s">
        <v>556</v>
      </c>
      <c r="G157" s="211" t="s">
        <v>385</v>
      </c>
      <c r="H157" s="212">
        <v>0.16600000000000001</v>
      </c>
      <c r="I157" s="213"/>
      <c r="J157" s="214">
        <f>ROUND(I157*H157,2)</f>
        <v>0</v>
      </c>
      <c r="K157" s="210" t="s">
        <v>139</v>
      </c>
      <c r="L157" s="46"/>
      <c r="M157" s="215" t="s">
        <v>37</v>
      </c>
      <c r="N157" s="216" t="s">
        <v>52</v>
      </c>
      <c r="O157" s="86"/>
      <c r="P157" s="217">
        <f>O157*H157</f>
        <v>0</v>
      </c>
      <c r="Q157" s="217">
        <v>1.0958000000000001</v>
      </c>
      <c r="R157" s="217">
        <f>Q157*H157</f>
        <v>0.18190280000000003</v>
      </c>
      <c r="S157" s="217">
        <v>0</v>
      </c>
      <c r="T157" s="21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9" t="s">
        <v>140</v>
      </c>
      <c r="AT157" s="219" t="s">
        <v>135</v>
      </c>
      <c r="AU157" s="219" t="s">
        <v>90</v>
      </c>
      <c r="AY157" s="18" t="s">
        <v>133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8" t="s">
        <v>23</v>
      </c>
      <c r="BK157" s="220">
        <f>ROUND(I157*H157,2)</f>
        <v>0</v>
      </c>
      <c r="BL157" s="18" t="s">
        <v>140</v>
      </c>
      <c r="BM157" s="219" t="s">
        <v>557</v>
      </c>
    </row>
    <row r="158" s="2" customFormat="1">
      <c r="A158" s="40"/>
      <c r="B158" s="41"/>
      <c r="C158" s="42"/>
      <c r="D158" s="221" t="s">
        <v>142</v>
      </c>
      <c r="E158" s="42"/>
      <c r="F158" s="222" t="s">
        <v>558</v>
      </c>
      <c r="G158" s="42"/>
      <c r="H158" s="42"/>
      <c r="I158" s="223"/>
      <c r="J158" s="42"/>
      <c r="K158" s="42"/>
      <c r="L158" s="46"/>
      <c r="M158" s="224"/>
      <c r="N158" s="225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142</v>
      </c>
      <c r="AU158" s="18" t="s">
        <v>90</v>
      </c>
    </row>
    <row r="159" s="13" customFormat="1">
      <c r="A159" s="13"/>
      <c r="B159" s="226"/>
      <c r="C159" s="227"/>
      <c r="D159" s="228" t="s">
        <v>144</v>
      </c>
      <c r="E159" s="229" t="s">
        <v>37</v>
      </c>
      <c r="F159" s="230" t="s">
        <v>559</v>
      </c>
      <c r="G159" s="227"/>
      <c r="H159" s="229" t="s">
        <v>37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144</v>
      </c>
      <c r="AU159" s="236" t="s">
        <v>90</v>
      </c>
      <c r="AV159" s="13" t="s">
        <v>23</v>
      </c>
      <c r="AW159" s="13" t="s">
        <v>146</v>
      </c>
      <c r="AX159" s="13" t="s">
        <v>81</v>
      </c>
      <c r="AY159" s="236" t="s">
        <v>133</v>
      </c>
    </row>
    <row r="160" s="14" customFormat="1">
      <c r="A160" s="14"/>
      <c r="B160" s="237"/>
      <c r="C160" s="238"/>
      <c r="D160" s="228" t="s">
        <v>144</v>
      </c>
      <c r="E160" s="239" t="s">
        <v>37</v>
      </c>
      <c r="F160" s="240" t="s">
        <v>560</v>
      </c>
      <c r="G160" s="238"/>
      <c r="H160" s="241">
        <v>0.16600000000000001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7" t="s">
        <v>144</v>
      </c>
      <c r="AU160" s="247" t="s">
        <v>90</v>
      </c>
      <c r="AV160" s="14" t="s">
        <v>90</v>
      </c>
      <c r="AW160" s="14" t="s">
        <v>146</v>
      </c>
      <c r="AX160" s="14" t="s">
        <v>81</v>
      </c>
      <c r="AY160" s="247" t="s">
        <v>133</v>
      </c>
    </row>
    <row r="161" s="15" customFormat="1">
      <c r="A161" s="15"/>
      <c r="B161" s="248"/>
      <c r="C161" s="249"/>
      <c r="D161" s="228" t="s">
        <v>144</v>
      </c>
      <c r="E161" s="250" t="s">
        <v>37</v>
      </c>
      <c r="F161" s="251" t="s">
        <v>148</v>
      </c>
      <c r="G161" s="249"/>
      <c r="H161" s="252">
        <v>0.16600000000000001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8" t="s">
        <v>144</v>
      </c>
      <c r="AU161" s="258" t="s">
        <v>90</v>
      </c>
      <c r="AV161" s="15" t="s">
        <v>140</v>
      </c>
      <c r="AW161" s="15" t="s">
        <v>146</v>
      </c>
      <c r="AX161" s="15" t="s">
        <v>23</v>
      </c>
      <c r="AY161" s="258" t="s">
        <v>133</v>
      </c>
    </row>
    <row r="162" s="2" customFormat="1" ht="49.05" customHeight="1">
      <c r="A162" s="40"/>
      <c r="B162" s="41"/>
      <c r="C162" s="208" t="s">
        <v>206</v>
      </c>
      <c r="D162" s="208" t="s">
        <v>135</v>
      </c>
      <c r="E162" s="209" t="s">
        <v>561</v>
      </c>
      <c r="F162" s="210" t="s">
        <v>562</v>
      </c>
      <c r="G162" s="211" t="s">
        <v>385</v>
      </c>
      <c r="H162" s="212">
        <v>2.4500000000000002</v>
      </c>
      <c r="I162" s="213"/>
      <c r="J162" s="214">
        <f>ROUND(I162*H162,2)</f>
        <v>0</v>
      </c>
      <c r="K162" s="210" t="s">
        <v>139</v>
      </c>
      <c r="L162" s="46"/>
      <c r="M162" s="215" t="s">
        <v>37</v>
      </c>
      <c r="N162" s="216" t="s">
        <v>52</v>
      </c>
      <c r="O162" s="86"/>
      <c r="P162" s="217">
        <f>O162*H162</f>
        <v>0</v>
      </c>
      <c r="Q162" s="217">
        <v>1.0395099999999999</v>
      </c>
      <c r="R162" s="217">
        <f>Q162*H162</f>
        <v>2.5467995000000001</v>
      </c>
      <c r="S162" s="217">
        <v>0</v>
      </c>
      <c r="T162" s="21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9" t="s">
        <v>140</v>
      </c>
      <c r="AT162" s="219" t="s">
        <v>135</v>
      </c>
      <c r="AU162" s="219" t="s">
        <v>90</v>
      </c>
      <c r="AY162" s="18" t="s">
        <v>133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8" t="s">
        <v>23</v>
      </c>
      <c r="BK162" s="220">
        <f>ROUND(I162*H162,2)</f>
        <v>0</v>
      </c>
      <c r="BL162" s="18" t="s">
        <v>140</v>
      </c>
      <c r="BM162" s="219" t="s">
        <v>563</v>
      </c>
    </row>
    <row r="163" s="2" customFormat="1">
      <c r="A163" s="40"/>
      <c r="B163" s="41"/>
      <c r="C163" s="42"/>
      <c r="D163" s="221" t="s">
        <v>142</v>
      </c>
      <c r="E163" s="42"/>
      <c r="F163" s="222" t="s">
        <v>564</v>
      </c>
      <c r="G163" s="42"/>
      <c r="H163" s="42"/>
      <c r="I163" s="223"/>
      <c r="J163" s="42"/>
      <c r="K163" s="42"/>
      <c r="L163" s="46"/>
      <c r="M163" s="224"/>
      <c r="N163" s="22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142</v>
      </c>
      <c r="AU163" s="18" t="s">
        <v>90</v>
      </c>
    </row>
    <row r="164" s="13" customFormat="1">
      <c r="A164" s="13"/>
      <c r="B164" s="226"/>
      <c r="C164" s="227"/>
      <c r="D164" s="228" t="s">
        <v>144</v>
      </c>
      <c r="E164" s="229" t="s">
        <v>37</v>
      </c>
      <c r="F164" s="230" t="s">
        <v>565</v>
      </c>
      <c r="G164" s="227"/>
      <c r="H164" s="229" t="s">
        <v>37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144</v>
      </c>
      <c r="AU164" s="236" t="s">
        <v>90</v>
      </c>
      <c r="AV164" s="13" t="s">
        <v>23</v>
      </c>
      <c r="AW164" s="13" t="s">
        <v>146</v>
      </c>
      <c r="AX164" s="13" t="s">
        <v>81</v>
      </c>
      <c r="AY164" s="236" t="s">
        <v>133</v>
      </c>
    </row>
    <row r="165" s="14" customFormat="1">
      <c r="A165" s="14"/>
      <c r="B165" s="237"/>
      <c r="C165" s="238"/>
      <c r="D165" s="228" t="s">
        <v>144</v>
      </c>
      <c r="E165" s="239" t="s">
        <v>37</v>
      </c>
      <c r="F165" s="240" t="s">
        <v>566</v>
      </c>
      <c r="G165" s="238"/>
      <c r="H165" s="241">
        <v>2.4500000000000002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144</v>
      </c>
      <c r="AU165" s="247" t="s">
        <v>90</v>
      </c>
      <c r="AV165" s="14" t="s">
        <v>90</v>
      </c>
      <c r="AW165" s="14" t="s">
        <v>146</v>
      </c>
      <c r="AX165" s="14" t="s">
        <v>81</v>
      </c>
      <c r="AY165" s="247" t="s">
        <v>133</v>
      </c>
    </row>
    <row r="166" s="15" customFormat="1">
      <c r="A166" s="15"/>
      <c r="B166" s="248"/>
      <c r="C166" s="249"/>
      <c r="D166" s="228" t="s">
        <v>144</v>
      </c>
      <c r="E166" s="250" t="s">
        <v>37</v>
      </c>
      <c r="F166" s="251" t="s">
        <v>148</v>
      </c>
      <c r="G166" s="249"/>
      <c r="H166" s="252">
        <v>2.4500000000000002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8" t="s">
        <v>144</v>
      </c>
      <c r="AU166" s="258" t="s">
        <v>90</v>
      </c>
      <c r="AV166" s="15" t="s">
        <v>140</v>
      </c>
      <c r="AW166" s="15" t="s">
        <v>146</v>
      </c>
      <c r="AX166" s="15" t="s">
        <v>23</v>
      </c>
      <c r="AY166" s="258" t="s">
        <v>133</v>
      </c>
    </row>
    <row r="167" s="2" customFormat="1" ht="16.5" customHeight="1">
      <c r="A167" s="40"/>
      <c r="B167" s="41"/>
      <c r="C167" s="208" t="s">
        <v>215</v>
      </c>
      <c r="D167" s="208" t="s">
        <v>135</v>
      </c>
      <c r="E167" s="209" t="s">
        <v>567</v>
      </c>
      <c r="F167" s="210" t="s">
        <v>568</v>
      </c>
      <c r="G167" s="211" t="s">
        <v>353</v>
      </c>
      <c r="H167" s="212">
        <v>29.199999999999999</v>
      </c>
      <c r="I167" s="213"/>
      <c r="J167" s="214">
        <f>ROUND(I167*H167,2)</f>
        <v>0</v>
      </c>
      <c r="K167" s="210" t="s">
        <v>139</v>
      </c>
      <c r="L167" s="46"/>
      <c r="M167" s="215" t="s">
        <v>37</v>
      </c>
      <c r="N167" s="216" t="s">
        <v>52</v>
      </c>
      <c r="O167" s="86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9" t="s">
        <v>140</v>
      </c>
      <c r="AT167" s="219" t="s">
        <v>135</v>
      </c>
      <c r="AU167" s="219" t="s">
        <v>90</v>
      </c>
      <c r="AY167" s="18" t="s">
        <v>133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8" t="s">
        <v>23</v>
      </c>
      <c r="BK167" s="220">
        <f>ROUND(I167*H167,2)</f>
        <v>0</v>
      </c>
      <c r="BL167" s="18" t="s">
        <v>140</v>
      </c>
      <c r="BM167" s="219" t="s">
        <v>569</v>
      </c>
    </row>
    <row r="168" s="2" customFormat="1">
      <c r="A168" s="40"/>
      <c r="B168" s="41"/>
      <c r="C168" s="42"/>
      <c r="D168" s="221" t="s">
        <v>142</v>
      </c>
      <c r="E168" s="42"/>
      <c r="F168" s="222" t="s">
        <v>570</v>
      </c>
      <c r="G168" s="42"/>
      <c r="H168" s="42"/>
      <c r="I168" s="223"/>
      <c r="J168" s="42"/>
      <c r="K168" s="42"/>
      <c r="L168" s="46"/>
      <c r="M168" s="224"/>
      <c r="N168" s="22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142</v>
      </c>
      <c r="AU168" s="18" t="s">
        <v>90</v>
      </c>
    </row>
    <row r="169" s="14" customFormat="1">
      <c r="A169" s="14"/>
      <c r="B169" s="237"/>
      <c r="C169" s="238"/>
      <c r="D169" s="228" t="s">
        <v>144</v>
      </c>
      <c r="E169" s="239" t="s">
        <v>37</v>
      </c>
      <c r="F169" s="240" t="s">
        <v>571</v>
      </c>
      <c r="G169" s="238"/>
      <c r="H169" s="241">
        <v>29.199999999999999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144</v>
      </c>
      <c r="AU169" s="247" t="s">
        <v>90</v>
      </c>
      <c r="AV169" s="14" t="s">
        <v>90</v>
      </c>
      <c r="AW169" s="14" t="s">
        <v>146</v>
      </c>
      <c r="AX169" s="14" t="s">
        <v>81</v>
      </c>
      <c r="AY169" s="247" t="s">
        <v>133</v>
      </c>
    </row>
    <row r="170" s="15" customFormat="1">
      <c r="A170" s="15"/>
      <c r="B170" s="248"/>
      <c r="C170" s="249"/>
      <c r="D170" s="228" t="s">
        <v>144</v>
      </c>
      <c r="E170" s="250" t="s">
        <v>37</v>
      </c>
      <c r="F170" s="251" t="s">
        <v>148</v>
      </c>
      <c r="G170" s="249"/>
      <c r="H170" s="252">
        <v>29.199999999999999</v>
      </c>
      <c r="I170" s="253"/>
      <c r="J170" s="249"/>
      <c r="K170" s="249"/>
      <c r="L170" s="254"/>
      <c r="M170" s="255"/>
      <c r="N170" s="256"/>
      <c r="O170" s="256"/>
      <c r="P170" s="256"/>
      <c r="Q170" s="256"/>
      <c r="R170" s="256"/>
      <c r="S170" s="256"/>
      <c r="T170" s="257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8" t="s">
        <v>144</v>
      </c>
      <c r="AU170" s="258" t="s">
        <v>90</v>
      </c>
      <c r="AV170" s="15" t="s">
        <v>140</v>
      </c>
      <c r="AW170" s="15" t="s">
        <v>146</v>
      </c>
      <c r="AX170" s="15" t="s">
        <v>23</v>
      </c>
      <c r="AY170" s="258" t="s">
        <v>133</v>
      </c>
    </row>
    <row r="171" s="12" customFormat="1" ht="22.8" customHeight="1">
      <c r="A171" s="12"/>
      <c r="B171" s="192"/>
      <c r="C171" s="193"/>
      <c r="D171" s="194" t="s">
        <v>80</v>
      </c>
      <c r="E171" s="206" t="s">
        <v>140</v>
      </c>
      <c r="F171" s="206" t="s">
        <v>291</v>
      </c>
      <c r="G171" s="193"/>
      <c r="H171" s="193"/>
      <c r="I171" s="196"/>
      <c r="J171" s="207">
        <f>BK171</f>
        <v>0</v>
      </c>
      <c r="K171" s="193"/>
      <c r="L171" s="198"/>
      <c r="M171" s="199"/>
      <c r="N171" s="200"/>
      <c r="O171" s="200"/>
      <c r="P171" s="201">
        <f>SUM(P172:P216)</f>
        <v>0</v>
      </c>
      <c r="Q171" s="200"/>
      <c r="R171" s="201">
        <f>SUM(R172:R216)</f>
        <v>42.726314519999995</v>
      </c>
      <c r="S171" s="200"/>
      <c r="T171" s="202">
        <f>SUM(T172:T216)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3" t="s">
        <v>23</v>
      </c>
      <c r="AT171" s="204" t="s">
        <v>80</v>
      </c>
      <c r="AU171" s="204" t="s">
        <v>23</v>
      </c>
      <c r="AY171" s="203" t="s">
        <v>133</v>
      </c>
      <c r="BK171" s="205">
        <f>SUM(BK172:BK216)</f>
        <v>0</v>
      </c>
    </row>
    <row r="172" s="2" customFormat="1" ht="24.15" customHeight="1">
      <c r="A172" s="40"/>
      <c r="B172" s="41"/>
      <c r="C172" s="208" t="s">
        <v>224</v>
      </c>
      <c r="D172" s="208" t="s">
        <v>135</v>
      </c>
      <c r="E172" s="209" t="s">
        <v>572</v>
      </c>
      <c r="F172" s="210" t="s">
        <v>573</v>
      </c>
      <c r="G172" s="211" t="s">
        <v>181</v>
      </c>
      <c r="H172" s="212">
        <v>3.036</v>
      </c>
      <c r="I172" s="213"/>
      <c r="J172" s="214">
        <f>ROUND(I172*H172,2)</f>
        <v>0</v>
      </c>
      <c r="K172" s="210" t="s">
        <v>139</v>
      </c>
      <c r="L172" s="46"/>
      <c r="M172" s="215" t="s">
        <v>37</v>
      </c>
      <c r="N172" s="216" t="s">
        <v>52</v>
      </c>
      <c r="O172" s="86"/>
      <c r="P172" s="217">
        <f>O172*H172</f>
        <v>0</v>
      </c>
      <c r="Q172" s="217">
        <v>2.4533700000000001</v>
      </c>
      <c r="R172" s="217">
        <f>Q172*H172</f>
        <v>7.4484313200000001</v>
      </c>
      <c r="S172" s="217">
        <v>0</v>
      </c>
      <c r="T172" s="218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9" t="s">
        <v>140</v>
      </c>
      <c r="AT172" s="219" t="s">
        <v>135</v>
      </c>
      <c r="AU172" s="219" t="s">
        <v>90</v>
      </c>
      <c r="AY172" s="18" t="s">
        <v>133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8" t="s">
        <v>23</v>
      </c>
      <c r="BK172" s="220">
        <f>ROUND(I172*H172,2)</f>
        <v>0</v>
      </c>
      <c r="BL172" s="18" t="s">
        <v>140</v>
      </c>
      <c r="BM172" s="219" t="s">
        <v>574</v>
      </c>
    </row>
    <row r="173" s="2" customFormat="1">
      <c r="A173" s="40"/>
      <c r="B173" s="41"/>
      <c r="C173" s="42"/>
      <c r="D173" s="221" t="s">
        <v>142</v>
      </c>
      <c r="E173" s="42"/>
      <c r="F173" s="222" t="s">
        <v>575</v>
      </c>
      <c r="G173" s="42"/>
      <c r="H173" s="42"/>
      <c r="I173" s="223"/>
      <c r="J173" s="42"/>
      <c r="K173" s="42"/>
      <c r="L173" s="46"/>
      <c r="M173" s="224"/>
      <c r="N173" s="225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8" t="s">
        <v>142</v>
      </c>
      <c r="AU173" s="18" t="s">
        <v>90</v>
      </c>
    </row>
    <row r="174" s="13" customFormat="1">
      <c r="A174" s="13"/>
      <c r="B174" s="226"/>
      <c r="C174" s="227"/>
      <c r="D174" s="228" t="s">
        <v>144</v>
      </c>
      <c r="E174" s="229" t="s">
        <v>37</v>
      </c>
      <c r="F174" s="230" t="s">
        <v>538</v>
      </c>
      <c r="G174" s="227"/>
      <c r="H174" s="229" t="s">
        <v>37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144</v>
      </c>
      <c r="AU174" s="236" t="s">
        <v>90</v>
      </c>
      <c r="AV174" s="13" t="s">
        <v>23</v>
      </c>
      <c r="AW174" s="13" t="s">
        <v>146</v>
      </c>
      <c r="AX174" s="13" t="s">
        <v>81</v>
      </c>
      <c r="AY174" s="236" t="s">
        <v>133</v>
      </c>
    </row>
    <row r="175" s="14" customFormat="1">
      <c r="A175" s="14"/>
      <c r="B175" s="237"/>
      <c r="C175" s="238"/>
      <c r="D175" s="228" t="s">
        <v>144</v>
      </c>
      <c r="E175" s="239" t="s">
        <v>37</v>
      </c>
      <c r="F175" s="240" t="s">
        <v>576</v>
      </c>
      <c r="G175" s="238"/>
      <c r="H175" s="241">
        <v>3.036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144</v>
      </c>
      <c r="AU175" s="247" t="s">
        <v>90</v>
      </c>
      <c r="AV175" s="14" t="s">
        <v>90</v>
      </c>
      <c r="AW175" s="14" t="s">
        <v>146</v>
      </c>
      <c r="AX175" s="14" t="s">
        <v>81</v>
      </c>
      <c r="AY175" s="247" t="s">
        <v>133</v>
      </c>
    </row>
    <row r="176" s="15" customFormat="1">
      <c r="A176" s="15"/>
      <c r="B176" s="248"/>
      <c r="C176" s="249"/>
      <c r="D176" s="228" t="s">
        <v>144</v>
      </c>
      <c r="E176" s="250" t="s">
        <v>37</v>
      </c>
      <c r="F176" s="251" t="s">
        <v>148</v>
      </c>
      <c r="G176" s="249"/>
      <c r="H176" s="252">
        <v>3.036</v>
      </c>
      <c r="I176" s="253"/>
      <c r="J176" s="249"/>
      <c r="K176" s="249"/>
      <c r="L176" s="254"/>
      <c r="M176" s="255"/>
      <c r="N176" s="256"/>
      <c r="O176" s="256"/>
      <c r="P176" s="256"/>
      <c r="Q176" s="256"/>
      <c r="R176" s="256"/>
      <c r="S176" s="256"/>
      <c r="T176" s="25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8" t="s">
        <v>144</v>
      </c>
      <c r="AU176" s="258" t="s">
        <v>90</v>
      </c>
      <c r="AV176" s="15" t="s">
        <v>140</v>
      </c>
      <c r="AW176" s="15" t="s">
        <v>146</v>
      </c>
      <c r="AX176" s="15" t="s">
        <v>23</v>
      </c>
      <c r="AY176" s="258" t="s">
        <v>133</v>
      </c>
    </row>
    <row r="177" s="2" customFormat="1" ht="16.5" customHeight="1">
      <c r="A177" s="40"/>
      <c r="B177" s="41"/>
      <c r="C177" s="208" t="s">
        <v>231</v>
      </c>
      <c r="D177" s="208" t="s">
        <v>135</v>
      </c>
      <c r="E177" s="209" t="s">
        <v>577</v>
      </c>
      <c r="F177" s="210" t="s">
        <v>578</v>
      </c>
      <c r="G177" s="211" t="s">
        <v>138</v>
      </c>
      <c r="H177" s="212">
        <v>13.48</v>
      </c>
      <c r="I177" s="213"/>
      <c r="J177" s="214">
        <f>ROUND(I177*H177,2)</f>
        <v>0</v>
      </c>
      <c r="K177" s="210" t="s">
        <v>139</v>
      </c>
      <c r="L177" s="46"/>
      <c r="M177" s="215" t="s">
        <v>37</v>
      </c>
      <c r="N177" s="216" t="s">
        <v>52</v>
      </c>
      <c r="O177" s="86"/>
      <c r="P177" s="217">
        <f>O177*H177</f>
        <v>0</v>
      </c>
      <c r="Q177" s="217">
        <v>0.0087399999999999995</v>
      </c>
      <c r="R177" s="217">
        <f>Q177*H177</f>
        <v>0.1178152</v>
      </c>
      <c r="S177" s="217">
        <v>0</v>
      </c>
      <c r="T177" s="21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9" t="s">
        <v>140</v>
      </c>
      <c r="AT177" s="219" t="s">
        <v>135</v>
      </c>
      <c r="AU177" s="219" t="s">
        <v>90</v>
      </c>
      <c r="AY177" s="18" t="s">
        <v>133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8" t="s">
        <v>23</v>
      </c>
      <c r="BK177" s="220">
        <f>ROUND(I177*H177,2)</f>
        <v>0</v>
      </c>
      <c r="BL177" s="18" t="s">
        <v>140</v>
      </c>
      <c r="BM177" s="219" t="s">
        <v>579</v>
      </c>
    </row>
    <row r="178" s="2" customFormat="1">
      <c r="A178" s="40"/>
      <c r="B178" s="41"/>
      <c r="C178" s="42"/>
      <c r="D178" s="221" t="s">
        <v>142</v>
      </c>
      <c r="E178" s="42"/>
      <c r="F178" s="222" t="s">
        <v>580</v>
      </c>
      <c r="G178" s="42"/>
      <c r="H178" s="42"/>
      <c r="I178" s="223"/>
      <c r="J178" s="42"/>
      <c r="K178" s="42"/>
      <c r="L178" s="46"/>
      <c r="M178" s="224"/>
      <c r="N178" s="225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142</v>
      </c>
      <c r="AU178" s="18" t="s">
        <v>90</v>
      </c>
    </row>
    <row r="179" s="14" customFormat="1">
      <c r="A179" s="14"/>
      <c r="B179" s="237"/>
      <c r="C179" s="238"/>
      <c r="D179" s="228" t="s">
        <v>144</v>
      </c>
      <c r="E179" s="239" t="s">
        <v>37</v>
      </c>
      <c r="F179" s="240" t="s">
        <v>581</v>
      </c>
      <c r="G179" s="238"/>
      <c r="H179" s="241">
        <v>13.48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144</v>
      </c>
      <c r="AU179" s="247" t="s">
        <v>90</v>
      </c>
      <c r="AV179" s="14" t="s">
        <v>90</v>
      </c>
      <c r="AW179" s="14" t="s">
        <v>146</v>
      </c>
      <c r="AX179" s="14" t="s">
        <v>81</v>
      </c>
      <c r="AY179" s="247" t="s">
        <v>133</v>
      </c>
    </row>
    <row r="180" s="15" customFormat="1">
      <c r="A180" s="15"/>
      <c r="B180" s="248"/>
      <c r="C180" s="249"/>
      <c r="D180" s="228" t="s">
        <v>144</v>
      </c>
      <c r="E180" s="250" t="s">
        <v>37</v>
      </c>
      <c r="F180" s="251" t="s">
        <v>148</v>
      </c>
      <c r="G180" s="249"/>
      <c r="H180" s="252">
        <v>13.48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8" t="s">
        <v>144</v>
      </c>
      <c r="AU180" s="258" t="s">
        <v>90</v>
      </c>
      <c r="AV180" s="15" t="s">
        <v>140</v>
      </c>
      <c r="AW180" s="15" t="s">
        <v>146</v>
      </c>
      <c r="AX180" s="15" t="s">
        <v>23</v>
      </c>
      <c r="AY180" s="258" t="s">
        <v>133</v>
      </c>
    </row>
    <row r="181" s="2" customFormat="1" ht="16.5" customHeight="1">
      <c r="A181" s="40"/>
      <c r="B181" s="41"/>
      <c r="C181" s="208" t="s">
        <v>8</v>
      </c>
      <c r="D181" s="208" t="s">
        <v>135</v>
      </c>
      <c r="E181" s="209" t="s">
        <v>582</v>
      </c>
      <c r="F181" s="210" t="s">
        <v>583</v>
      </c>
      <c r="G181" s="211" t="s">
        <v>138</v>
      </c>
      <c r="H181" s="212">
        <v>13.48</v>
      </c>
      <c r="I181" s="213"/>
      <c r="J181" s="214">
        <f>ROUND(I181*H181,2)</f>
        <v>0</v>
      </c>
      <c r="K181" s="210" t="s">
        <v>139</v>
      </c>
      <c r="L181" s="46"/>
      <c r="M181" s="215" t="s">
        <v>37</v>
      </c>
      <c r="N181" s="216" t="s">
        <v>52</v>
      </c>
      <c r="O181" s="86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9" t="s">
        <v>140</v>
      </c>
      <c r="AT181" s="219" t="s">
        <v>135</v>
      </c>
      <c r="AU181" s="219" t="s">
        <v>90</v>
      </c>
      <c r="AY181" s="18" t="s">
        <v>133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8" t="s">
        <v>23</v>
      </c>
      <c r="BK181" s="220">
        <f>ROUND(I181*H181,2)</f>
        <v>0</v>
      </c>
      <c r="BL181" s="18" t="s">
        <v>140</v>
      </c>
      <c r="BM181" s="219" t="s">
        <v>584</v>
      </c>
    </row>
    <row r="182" s="2" customFormat="1">
      <c r="A182" s="40"/>
      <c r="B182" s="41"/>
      <c r="C182" s="42"/>
      <c r="D182" s="221" t="s">
        <v>142</v>
      </c>
      <c r="E182" s="42"/>
      <c r="F182" s="222" t="s">
        <v>585</v>
      </c>
      <c r="G182" s="42"/>
      <c r="H182" s="42"/>
      <c r="I182" s="223"/>
      <c r="J182" s="42"/>
      <c r="K182" s="42"/>
      <c r="L182" s="46"/>
      <c r="M182" s="224"/>
      <c r="N182" s="225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142</v>
      </c>
      <c r="AU182" s="18" t="s">
        <v>90</v>
      </c>
    </row>
    <row r="183" s="14" customFormat="1">
      <c r="A183" s="14"/>
      <c r="B183" s="237"/>
      <c r="C183" s="238"/>
      <c r="D183" s="228" t="s">
        <v>144</v>
      </c>
      <c r="E183" s="239" t="s">
        <v>37</v>
      </c>
      <c r="F183" s="240" t="s">
        <v>581</v>
      </c>
      <c r="G183" s="238"/>
      <c r="H183" s="241">
        <v>13.48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7" t="s">
        <v>144</v>
      </c>
      <c r="AU183" s="247" t="s">
        <v>90</v>
      </c>
      <c r="AV183" s="14" t="s">
        <v>90</v>
      </c>
      <c r="AW183" s="14" t="s">
        <v>146</v>
      </c>
      <c r="AX183" s="14" t="s">
        <v>81</v>
      </c>
      <c r="AY183" s="247" t="s">
        <v>133</v>
      </c>
    </row>
    <row r="184" s="15" customFormat="1">
      <c r="A184" s="15"/>
      <c r="B184" s="248"/>
      <c r="C184" s="249"/>
      <c r="D184" s="228" t="s">
        <v>144</v>
      </c>
      <c r="E184" s="250" t="s">
        <v>37</v>
      </c>
      <c r="F184" s="251" t="s">
        <v>148</v>
      </c>
      <c r="G184" s="249"/>
      <c r="H184" s="252">
        <v>13.48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8" t="s">
        <v>144</v>
      </c>
      <c r="AU184" s="258" t="s">
        <v>90</v>
      </c>
      <c r="AV184" s="15" t="s">
        <v>140</v>
      </c>
      <c r="AW184" s="15" t="s">
        <v>146</v>
      </c>
      <c r="AX184" s="15" t="s">
        <v>23</v>
      </c>
      <c r="AY184" s="258" t="s">
        <v>133</v>
      </c>
    </row>
    <row r="185" s="2" customFormat="1" ht="21.75" customHeight="1">
      <c r="A185" s="40"/>
      <c r="B185" s="41"/>
      <c r="C185" s="208" t="s">
        <v>243</v>
      </c>
      <c r="D185" s="208" t="s">
        <v>135</v>
      </c>
      <c r="E185" s="209" t="s">
        <v>586</v>
      </c>
      <c r="F185" s="210" t="s">
        <v>587</v>
      </c>
      <c r="G185" s="211" t="s">
        <v>138</v>
      </c>
      <c r="H185" s="212">
        <v>2</v>
      </c>
      <c r="I185" s="213"/>
      <c r="J185" s="214">
        <f>ROUND(I185*H185,2)</f>
        <v>0</v>
      </c>
      <c r="K185" s="210" t="s">
        <v>139</v>
      </c>
      <c r="L185" s="46"/>
      <c r="M185" s="215" t="s">
        <v>37</v>
      </c>
      <c r="N185" s="216" t="s">
        <v>52</v>
      </c>
      <c r="O185" s="86"/>
      <c r="P185" s="217">
        <f>O185*H185</f>
        <v>0</v>
      </c>
      <c r="Q185" s="217">
        <v>0.36798999999999998</v>
      </c>
      <c r="R185" s="217">
        <f>Q185*H185</f>
        <v>0.73597999999999997</v>
      </c>
      <c r="S185" s="217">
        <v>0</v>
      </c>
      <c r="T185" s="21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9" t="s">
        <v>140</v>
      </c>
      <c r="AT185" s="219" t="s">
        <v>135</v>
      </c>
      <c r="AU185" s="219" t="s">
        <v>90</v>
      </c>
      <c r="AY185" s="18" t="s">
        <v>133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8" t="s">
        <v>23</v>
      </c>
      <c r="BK185" s="220">
        <f>ROUND(I185*H185,2)</f>
        <v>0</v>
      </c>
      <c r="BL185" s="18" t="s">
        <v>140</v>
      </c>
      <c r="BM185" s="219" t="s">
        <v>588</v>
      </c>
    </row>
    <row r="186" s="2" customFormat="1">
      <c r="A186" s="40"/>
      <c r="B186" s="41"/>
      <c r="C186" s="42"/>
      <c r="D186" s="221" t="s">
        <v>142</v>
      </c>
      <c r="E186" s="42"/>
      <c r="F186" s="222" t="s">
        <v>589</v>
      </c>
      <c r="G186" s="42"/>
      <c r="H186" s="42"/>
      <c r="I186" s="223"/>
      <c r="J186" s="42"/>
      <c r="K186" s="42"/>
      <c r="L186" s="46"/>
      <c r="M186" s="224"/>
      <c r="N186" s="225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8" t="s">
        <v>142</v>
      </c>
      <c r="AU186" s="18" t="s">
        <v>90</v>
      </c>
    </row>
    <row r="187" s="14" customFormat="1">
      <c r="A187" s="14"/>
      <c r="B187" s="237"/>
      <c r="C187" s="238"/>
      <c r="D187" s="228" t="s">
        <v>144</v>
      </c>
      <c r="E187" s="239" t="s">
        <v>37</v>
      </c>
      <c r="F187" s="240" t="s">
        <v>590</v>
      </c>
      <c r="G187" s="238"/>
      <c r="H187" s="241">
        <v>2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7" t="s">
        <v>144</v>
      </c>
      <c r="AU187" s="247" t="s">
        <v>90</v>
      </c>
      <c r="AV187" s="14" t="s">
        <v>90</v>
      </c>
      <c r="AW187" s="14" t="s">
        <v>146</v>
      </c>
      <c r="AX187" s="14" t="s">
        <v>81</v>
      </c>
      <c r="AY187" s="247" t="s">
        <v>133</v>
      </c>
    </row>
    <row r="188" s="15" customFormat="1">
      <c r="A188" s="15"/>
      <c r="B188" s="248"/>
      <c r="C188" s="249"/>
      <c r="D188" s="228" t="s">
        <v>144</v>
      </c>
      <c r="E188" s="250" t="s">
        <v>37</v>
      </c>
      <c r="F188" s="251" t="s">
        <v>148</v>
      </c>
      <c r="G188" s="249"/>
      <c r="H188" s="252">
        <v>2</v>
      </c>
      <c r="I188" s="253"/>
      <c r="J188" s="249"/>
      <c r="K188" s="249"/>
      <c r="L188" s="254"/>
      <c r="M188" s="255"/>
      <c r="N188" s="256"/>
      <c r="O188" s="256"/>
      <c r="P188" s="256"/>
      <c r="Q188" s="256"/>
      <c r="R188" s="256"/>
      <c r="S188" s="256"/>
      <c r="T188" s="257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8" t="s">
        <v>144</v>
      </c>
      <c r="AU188" s="258" t="s">
        <v>90</v>
      </c>
      <c r="AV188" s="15" t="s">
        <v>140</v>
      </c>
      <c r="AW188" s="15" t="s">
        <v>146</v>
      </c>
      <c r="AX188" s="15" t="s">
        <v>23</v>
      </c>
      <c r="AY188" s="258" t="s">
        <v>133</v>
      </c>
    </row>
    <row r="189" s="2" customFormat="1" ht="21.75" customHeight="1">
      <c r="A189" s="40"/>
      <c r="B189" s="41"/>
      <c r="C189" s="208" t="s">
        <v>249</v>
      </c>
      <c r="D189" s="208" t="s">
        <v>135</v>
      </c>
      <c r="E189" s="209" t="s">
        <v>591</v>
      </c>
      <c r="F189" s="210" t="s">
        <v>592</v>
      </c>
      <c r="G189" s="211" t="s">
        <v>151</v>
      </c>
      <c r="H189" s="212">
        <v>14</v>
      </c>
      <c r="I189" s="213"/>
      <c r="J189" s="214">
        <f>ROUND(I189*H189,2)</f>
        <v>0</v>
      </c>
      <c r="K189" s="210" t="s">
        <v>139</v>
      </c>
      <c r="L189" s="46"/>
      <c r="M189" s="215" t="s">
        <v>37</v>
      </c>
      <c r="N189" s="216" t="s">
        <v>52</v>
      </c>
      <c r="O189" s="86"/>
      <c r="P189" s="217">
        <f>O189*H189</f>
        <v>0</v>
      </c>
      <c r="Q189" s="217">
        <v>0.00165</v>
      </c>
      <c r="R189" s="217">
        <f>Q189*H189</f>
        <v>0.023099999999999999</v>
      </c>
      <c r="S189" s="217">
        <v>0</v>
      </c>
      <c r="T189" s="218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9" t="s">
        <v>140</v>
      </c>
      <c r="AT189" s="219" t="s">
        <v>135</v>
      </c>
      <c r="AU189" s="219" t="s">
        <v>90</v>
      </c>
      <c r="AY189" s="18" t="s">
        <v>133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8" t="s">
        <v>23</v>
      </c>
      <c r="BK189" s="220">
        <f>ROUND(I189*H189,2)</f>
        <v>0</v>
      </c>
      <c r="BL189" s="18" t="s">
        <v>140</v>
      </c>
      <c r="BM189" s="219" t="s">
        <v>593</v>
      </c>
    </row>
    <row r="190" s="2" customFormat="1">
      <c r="A190" s="40"/>
      <c r="B190" s="41"/>
      <c r="C190" s="42"/>
      <c r="D190" s="221" t="s">
        <v>142</v>
      </c>
      <c r="E190" s="42"/>
      <c r="F190" s="222" t="s">
        <v>594</v>
      </c>
      <c r="G190" s="42"/>
      <c r="H190" s="42"/>
      <c r="I190" s="223"/>
      <c r="J190" s="42"/>
      <c r="K190" s="42"/>
      <c r="L190" s="46"/>
      <c r="M190" s="224"/>
      <c r="N190" s="225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8" t="s">
        <v>142</v>
      </c>
      <c r="AU190" s="18" t="s">
        <v>90</v>
      </c>
    </row>
    <row r="191" s="14" customFormat="1">
      <c r="A191" s="14"/>
      <c r="B191" s="237"/>
      <c r="C191" s="238"/>
      <c r="D191" s="228" t="s">
        <v>144</v>
      </c>
      <c r="E191" s="239" t="s">
        <v>37</v>
      </c>
      <c r="F191" s="240" t="s">
        <v>595</v>
      </c>
      <c r="G191" s="238"/>
      <c r="H191" s="241">
        <v>14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144</v>
      </c>
      <c r="AU191" s="247" t="s">
        <v>90</v>
      </c>
      <c r="AV191" s="14" t="s">
        <v>90</v>
      </c>
      <c r="AW191" s="14" t="s">
        <v>146</v>
      </c>
      <c r="AX191" s="14" t="s">
        <v>81</v>
      </c>
      <c r="AY191" s="247" t="s">
        <v>133</v>
      </c>
    </row>
    <row r="192" s="15" customFormat="1">
      <c r="A192" s="15"/>
      <c r="B192" s="248"/>
      <c r="C192" s="249"/>
      <c r="D192" s="228" t="s">
        <v>144</v>
      </c>
      <c r="E192" s="250" t="s">
        <v>37</v>
      </c>
      <c r="F192" s="251" t="s">
        <v>148</v>
      </c>
      <c r="G192" s="249"/>
      <c r="H192" s="252">
        <v>14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8" t="s">
        <v>144</v>
      </c>
      <c r="AU192" s="258" t="s">
        <v>90</v>
      </c>
      <c r="AV192" s="15" t="s">
        <v>140</v>
      </c>
      <c r="AW192" s="15" t="s">
        <v>146</v>
      </c>
      <c r="AX192" s="15" t="s">
        <v>23</v>
      </c>
      <c r="AY192" s="258" t="s">
        <v>133</v>
      </c>
    </row>
    <row r="193" s="2" customFormat="1" ht="16.5" customHeight="1">
      <c r="A193" s="40"/>
      <c r="B193" s="41"/>
      <c r="C193" s="259" t="s">
        <v>256</v>
      </c>
      <c r="D193" s="259" t="s">
        <v>250</v>
      </c>
      <c r="E193" s="260" t="s">
        <v>596</v>
      </c>
      <c r="F193" s="261" t="s">
        <v>597</v>
      </c>
      <c r="G193" s="262" t="s">
        <v>151</v>
      </c>
      <c r="H193" s="263">
        <v>14.140000000000001</v>
      </c>
      <c r="I193" s="264"/>
      <c r="J193" s="265">
        <f>ROUND(I193*H193,2)</f>
        <v>0</v>
      </c>
      <c r="K193" s="261" t="s">
        <v>139</v>
      </c>
      <c r="L193" s="266"/>
      <c r="M193" s="267" t="s">
        <v>37</v>
      </c>
      <c r="N193" s="268" t="s">
        <v>52</v>
      </c>
      <c r="O193" s="86"/>
      <c r="P193" s="217">
        <f>O193*H193</f>
        <v>0</v>
      </c>
      <c r="Q193" s="217">
        <v>0.040000000000000001</v>
      </c>
      <c r="R193" s="217">
        <f>Q193*H193</f>
        <v>0.56559999999999999</v>
      </c>
      <c r="S193" s="217">
        <v>0</v>
      </c>
      <c r="T193" s="218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9" t="s">
        <v>185</v>
      </c>
      <c r="AT193" s="219" t="s">
        <v>250</v>
      </c>
      <c r="AU193" s="219" t="s">
        <v>90</v>
      </c>
      <c r="AY193" s="18" t="s">
        <v>133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8" t="s">
        <v>23</v>
      </c>
      <c r="BK193" s="220">
        <f>ROUND(I193*H193,2)</f>
        <v>0</v>
      </c>
      <c r="BL193" s="18" t="s">
        <v>140</v>
      </c>
      <c r="BM193" s="219" t="s">
        <v>598</v>
      </c>
    </row>
    <row r="194" s="14" customFormat="1">
      <c r="A194" s="14"/>
      <c r="B194" s="237"/>
      <c r="C194" s="238"/>
      <c r="D194" s="228" t="s">
        <v>144</v>
      </c>
      <c r="E194" s="239" t="s">
        <v>37</v>
      </c>
      <c r="F194" s="240" t="s">
        <v>599</v>
      </c>
      <c r="G194" s="238"/>
      <c r="H194" s="241">
        <v>14.140000000000001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144</v>
      </c>
      <c r="AU194" s="247" t="s">
        <v>90</v>
      </c>
      <c r="AV194" s="14" t="s">
        <v>90</v>
      </c>
      <c r="AW194" s="14" t="s">
        <v>146</v>
      </c>
      <c r="AX194" s="14" t="s">
        <v>81</v>
      </c>
      <c r="AY194" s="247" t="s">
        <v>133</v>
      </c>
    </row>
    <row r="195" s="15" customFormat="1">
      <c r="A195" s="15"/>
      <c r="B195" s="248"/>
      <c r="C195" s="249"/>
      <c r="D195" s="228" t="s">
        <v>144</v>
      </c>
      <c r="E195" s="250" t="s">
        <v>37</v>
      </c>
      <c r="F195" s="251" t="s">
        <v>148</v>
      </c>
      <c r="G195" s="249"/>
      <c r="H195" s="252">
        <v>14.140000000000001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8" t="s">
        <v>144</v>
      </c>
      <c r="AU195" s="258" t="s">
        <v>90</v>
      </c>
      <c r="AV195" s="15" t="s">
        <v>140</v>
      </c>
      <c r="AW195" s="15" t="s">
        <v>146</v>
      </c>
      <c r="AX195" s="15" t="s">
        <v>23</v>
      </c>
      <c r="AY195" s="258" t="s">
        <v>133</v>
      </c>
    </row>
    <row r="196" s="2" customFormat="1" ht="21.75" customHeight="1">
      <c r="A196" s="40"/>
      <c r="B196" s="41"/>
      <c r="C196" s="208" t="s">
        <v>263</v>
      </c>
      <c r="D196" s="208" t="s">
        <v>135</v>
      </c>
      <c r="E196" s="209" t="s">
        <v>299</v>
      </c>
      <c r="F196" s="210" t="s">
        <v>300</v>
      </c>
      <c r="G196" s="211" t="s">
        <v>181</v>
      </c>
      <c r="H196" s="212">
        <v>1.8680000000000001</v>
      </c>
      <c r="I196" s="213"/>
      <c r="J196" s="214">
        <f>ROUND(I196*H196,2)</f>
        <v>0</v>
      </c>
      <c r="K196" s="210" t="s">
        <v>139</v>
      </c>
      <c r="L196" s="46"/>
      <c r="M196" s="215" t="s">
        <v>37</v>
      </c>
      <c r="N196" s="216" t="s">
        <v>52</v>
      </c>
      <c r="O196" s="86"/>
      <c r="P196" s="217">
        <f>O196*H196</f>
        <v>0</v>
      </c>
      <c r="Q196" s="217">
        <v>2.234</v>
      </c>
      <c r="R196" s="217">
        <f>Q196*H196</f>
        <v>4.1731120000000006</v>
      </c>
      <c r="S196" s="217">
        <v>0</v>
      </c>
      <c r="T196" s="218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9" t="s">
        <v>140</v>
      </c>
      <c r="AT196" s="219" t="s">
        <v>135</v>
      </c>
      <c r="AU196" s="219" t="s">
        <v>90</v>
      </c>
      <c r="AY196" s="18" t="s">
        <v>133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8" t="s">
        <v>23</v>
      </c>
      <c r="BK196" s="220">
        <f>ROUND(I196*H196,2)</f>
        <v>0</v>
      </c>
      <c r="BL196" s="18" t="s">
        <v>140</v>
      </c>
      <c r="BM196" s="219" t="s">
        <v>600</v>
      </c>
    </row>
    <row r="197" s="2" customFormat="1">
      <c r="A197" s="40"/>
      <c r="B197" s="41"/>
      <c r="C197" s="42"/>
      <c r="D197" s="221" t="s">
        <v>142</v>
      </c>
      <c r="E197" s="42"/>
      <c r="F197" s="222" t="s">
        <v>302</v>
      </c>
      <c r="G197" s="42"/>
      <c r="H197" s="42"/>
      <c r="I197" s="223"/>
      <c r="J197" s="42"/>
      <c r="K197" s="42"/>
      <c r="L197" s="46"/>
      <c r="M197" s="224"/>
      <c r="N197" s="225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8" t="s">
        <v>142</v>
      </c>
      <c r="AU197" s="18" t="s">
        <v>90</v>
      </c>
    </row>
    <row r="198" s="13" customFormat="1">
      <c r="A198" s="13"/>
      <c r="B198" s="226"/>
      <c r="C198" s="227"/>
      <c r="D198" s="228" t="s">
        <v>144</v>
      </c>
      <c r="E198" s="229" t="s">
        <v>37</v>
      </c>
      <c r="F198" s="230" t="s">
        <v>303</v>
      </c>
      <c r="G198" s="227"/>
      <c r="H198" s="229" t="s">
        <v>37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144</v>
      </c>
      <c r="AU198" s="236" t="s">
        <v>90</v>
      </c>
      <c r="AV198" s="13" t="s">
        <v>23</v>
      </c>
      <c r="AW198" s="13" t="s">
        <v>146</v>
      </c>
      <c r="AX198" s="13" t="s">
        <v>81</v>
      </c>
      <c r="AY198" s="236" t="s">
        <v>133</v>
      </c>
    </row>
    <row r="199" s="14" customFormat="1">
      <c r="A199" s="14"/>
      <c r="B199" s="237"/>
      <c r="C199" s="238"/>
      <c r="D199" s="228" t="s">
        <v>144</v>
      </c>
      <c r="E199" s="239" t="s">
        <v>37</v>
      </c>
      <c r="F199" s="240" t="s">
        <v>601</v>
      </c>
      <c r="G199" s="238"/>
      <c r="H199" s="241">
        <v>1.8680000000000003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144</v>
      </c>
      <c r="AU199" s="247" t="s">
        <v>90</v>
      </c>
      <c r="AV199" s="14" t="s">
        <v>90</v>
      </c>
      <c r="AW199" s="14" t="s">
        <v>146</v>
      </c>
      <c r="AX199" s="14" t="s">
        <v>81</v>
      </c>
      <c r="AY199" s="247" t="s">
        <v>133</v>
      </c>
    </row>
    <row r="200" s="15" customFormat="1">
      <c r="A200" s="15"/>
      <c r="B200" s="248"/>
      <c r="C200" s="249"/>
      <c r="D200" s="228" t="s">
        <v>144</v>
      </c>
      <c r="E200" s="250" t="s">
        <v>37</v>
      </c>
      <c r="F200" s="251" t="s">
        <v>148</v>
      </c>
      <c r="G200" s="249"/>
      <c r="H200" s="252">
        <v>1.8680000000000003</v>
      </c>
      <c r="I200" s="253"/>
      <c r="J200" s="249"/>
      <c r="K200" s="249"/>
      <c r="L200" s="254"/>
      <c r="M200" s="255"/>
      <c r="N200" s="256"/>
      <c r="O200" s="256"/>
      <c r="P200" s="256"/>
      <c r="Q200" s="256"/>
      <c r="R200" s="256"/>
      <c r="S200" s="256"/>
      <c r="T200" s="257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8" t="s">
        <v>144</v>
      </c>
      <c r="AU200" s="258" t="s">
        <v>90</v>
      </c>
      <c r="AV200" s="15" t="s">
        <v>140</v>
      </c>
      <c r="AW200" s="15" t="s">
        <v>146</v>
      </c>
      <c r="AX200" s="15" t="s">
        <v>23</v>
      </c>
      <c r="AY200" s="258" t="s">
        <v>133</v>
      </c>
    </row>
    <row r="201" s="2" customFormat="1" ht="16.5" customHeight="1">
      <c r="A201" s="40"/>
      <c r="B201" s="41"/>
      <c r="C201" s="208" t="s">
        <v>268</v>
      </c>
      <c r="D201" s="208" t="s">
        <v>135</v>
      </c>
      <c r="E201" s="209" t="s">
        <v>314</v>
      </c>
      <c r="F201" s="210" t="s">
        <v>315</v>
      </c>
      <c r="G201" s="211" t="s">
        <v>138</v>
      </c>
      <c r="H201" s="212">
        <v>3.2999999999999998</v>
      </c>
      <c r="I201" s="213"/>
      <c r="J201" s="214">
        <f>ROUND(I201*H201,2)</f>
        <v>0</v>
      </c>
      <c r="K201" s="210" t="s">
        <v>139</v>
      </c>
      <c r="L201" s="46"/>
      <c r="M201" s="215" t="s">
        <v>37</v>
      </c>
      <c r="N201" s="216" t="s">
        <v>52</v>
      </c>
      <c r="O201" s="86"/>
      <c r="P201" s="217">
        <f>O201*H201</f>
        <v>0</v>
      </c>
      <c r="Q201" s="217">
        <v>0.0063200000000000001</v>
      </c>
      <c r="R201" s="217">
        <f>Q201*H201</f>
        <v>0.020856</v>
      </c>
      <c r="S201" s="217">
        <v>0</v>
      </c>
      <c r="T201" s="218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9" t="s">
        <v>140</v>
      </c>
      <c r="AT201" s="219" t="s">
        <v>135</v>
      </c>
      <c r="AU201" s="219" t="s">
        <v>90</v>
      </c>
      <c r="AY201" s="18" t="s">
        <v>133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8" t="s">
        <v>23</v>
      </c>
      <c r="BK201" s="220">
        <f>ROUND(I201*H201,2)</f>
        <v>0</v>
      </c>
      <c r="BL201" s="18" t="s">
        <v>140</v>
      </c>
      <c r="BM201" s="219" t="s">
        <v>602</v>
      </c>
    </row>
    <row r="202" s="2" customFormat="1">
      <c r="A202" s="40"/>
      <c r="B202" s="41"/>
      <c r="C202" s="42"/>
      <c r="D202" s="221" t="s">
        <v>142</v>
      </c>
      <c r="E202" s="42"/>
      <c r="F202" s="222" t="s">
        <v>317</v>
      </c>
      <c r="G202" s="42"/>
      <c r="H202" s="42"/>
      <c r="I202" s="223"/>
      <c r="J202" s="42"/>
      <c r="K202" s="42"/>
      <c r="L202" s="46"/>
      <c r="M202" s="224"/>
      <c r="N202" s="225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8" t="s">
        <v>142</v>
      </c>
      <c r="AU202" s="18" t="s">
        <v>90</v>
      </c>
    </row>
    <row r="203" s="14" customFormat="1">
      <c r="A203" s="14"/>
      <c r="B203" s="237"/>
      <c r="C203" s="238"/>
      <c r="D203" s="228" t="s">
        <v>144</v>
      </c>
      <c r="E203" s="239" t="s">
        <v>37</v>
      </c>
      <c r="F203" s="240" t="s">
        <v>603</v>
      </c>
      <c r="G203" s="238"/>
      <c r="H203" s="241">
        <v>3.3000000000000007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7" t="s">
        <v>144</v>
      </c>
      <c r="AU203" s="247" t="s">
        <v>90</v>
      </c>
      <c r="AV203" s="14" t="s">
        <v>90</v>
      </c>
      <c r="AW203" s="14" t="s">
        <v>146</v>
      </c>
      <c r="AX203" s="14" t="s">
        <v>81</v>
      </c>
      <c r="AY203" s="247" t="s">
        <v>133</v>
      </c>
    </row>
    <row r="204" s="15" customFormat="1">
      <c r="A204" s="15"/>
      <c r="B204" s="248"/>
      <c r="C204" s="249"/>
      <c r="D204" s="228" t="s">
        <v>144</v>
      </c>
      <c r="E204" s="250" t="s">
        <v>37</v>
      </c>
      <c r="F204" s="251" t="s">
        <v>148</v>
      </c>
      <c r="G204" s="249"/>
      <c r="H204" s="252">
        <v>3.3000000000000007</v>
      </c>
      <c r="I204" s="253"/>
      <c r="J204" s="249"/>
      <c r="K204" s="249"/>
      <c r="L204" s="254"/>
      <c r="M204" s="255"/>
      <c r="N204" s="256"/>
      <c r="O204" s="256"/>
      <c r="P204" s="256"/>
      <c r="Q204" s="256"/>
      <c r="R204" s="256"/>
      <c r="S204" s="256"/>
      <c r="T204" s="257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8" t="s">
        <v>144</v>
      </c>
      <c r="AU204" s="258" t="s">
        <v>90</v>
      </c>
      <c r="AV204" s="15" t="s">
        <v>140</v>
      </c>
      <c r="AW204" s="15" t="s">
        <v>146</v>
      </c>
      <c r="AX204" s="15" t="s">
        <v>23</v>
      </c>
      <c r="AY204" s="258" t="s">
        <v>133</v>
      </c>
    </row>
    <row r="205" s="2" customFormat="1" ht="24.15" customHeight="1">
      <c r="A205" s="40"/>
      <c r="B205" s="41"/>
      <c r="C205" s="208" t="s">
        <v>7</v>
      </c>
      <c r="D205" s="208" t="s">
        <v>135</v>
      </c>
      <c r="E205" s="209" t="s">
        <v>604</v>
      </c>
      <c r="F205" s="210" t="s">
        <v>605</v>
      </c>
      <c r="G205" s="211" t="s">
        <v>181</v>
      </c>
      <c r="H205" s="212">
        <v>14.1</v>
      </c>
      <c r="I205" s="213"/>
      <c r="J205" s="214">
        <f>ROUND(I205*H205,2)</f>
        <v>0</v>
      </c>
      <c r="K205" s="210" t="s">
        <v>139</v>
      </c>
      <c r="L205" s="46"/>
      <c r="M205" s="215" t="s">
        <v>37</v>
      </c>
      <c r="N205" s="216" t="s">
        <v>52</v>
      </c>
      <c r="O205" s="86"/>
      <c r="P205" s="217">
        <f>O205*H205</f>
        <v>0</v>
      </c>
      <c r="Q205" s="217">
        <v>1.9967999999999999</v>
      </c>
      <c r="R205" s="217">
        <f>Q205*H205</f>
        <v>28.154879999999999</v>
      </c>
      <c r="S205" s="217">
        <v>0</v>
      </c>
      <c r="T205" s="218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9" t="s">
        <v>140</v>
      </c>
      <c r="AT205" s="219" t="s">
        <v>135</v>
      </c>
      <c r="AU205" s="219" t="s">
        <v>90</v>
      </c>
      <c r="AY205" s="18" t="s">
        <v>133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8" t="s">
        <v>23</v>
      </c>
      <c r="BK205" s="220">
        <f>ROUND(I205*H205,2)</f>
        <v>0</v>
      </c>
      <c r="BL205" s="18" t="s">
        <v>140</v>
      </c>
      <c r="BM205" s="219" t="s">
        <v>606</v>
      </c>
    </row>
    <row r="206" s="2" customFormat="1">
      <c r="A206" s="40"/>
      <c r="B206" s="41"/>
      <c r="C206" s="42"/>
      <c r="D206" s="221" t="s">
        <v>142</v>
      </c>
      <c r="E206" s="42"/>
      <c r="F206" s="222" t="s">
        <v>607</v>
      </c>
      <c r="G206" s="42"/>
      <c r="H206" s="42"/>
      <c r="I206" s="223"/>
      <c r="J206" s="42"/>
      <c r="K206" s="42"/>
      <c r="L206" s="46"/>
      <c r="M206" s="224"/>
      <c r="N206" s="225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8" t="s">
        <v>142</v>
      </c>
      <c r="AU206" s="18" t="s">
        <v>90</v>
      </c>
    </row>
    <row r="207" s="14" customFormat="1">
      <c r="A207" s="14"/>
      <c r="B207" s="237"/>
      <c r="C207" s="238"/>
      <c r="D207" s="228" t="s">
        <v>144</v>
      </c>
      <c r="E207" s="239" t="s">
        <v>37</v>
      </c>
      <c r="F207" s="240" t="s">
        <v>608</v>
      </c>
      <c r="G207" s="238"/>
      <c r="H207" s="241">
        <v>14.1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144</v>
      </c>
      <c r="AU207" s="247" t="s">
        <v>90</v>
      </c>
      <c r="AV207" s="14" t="s">
        <v>90</v>
      </c>
      <c r="AW207" s="14" t="s">
        <v>146</v>
      </c>
      <c r="AX207" s="14" t="s">
        <v>81</v>
      </c>
      <c r="AY207" s="247" t="s">
        <v>133</v>
      </c>
    </row>
    <row r="208" s="15" customFormat="1">
      <c r="A208" s="15"/>
      <c r="B208" s="248"/>
      <c r="C208" s="249"/>
      <c r="D208" s="228" t="s">
        <v>144</v>
      </c>
      <c r="E208" s="250" t="s">
        <v>37</v>
      </c>
      <c r="F208" s="251" t="s">
        <v>148</v>
      </c>
      <c r="G208" s="249"/>
      <c r="H208" s="252">
        <v>14.1</v>
      </c>
      <c r="I208" s="253"/>
      <c r="J208" s="249"/>
      <c r="K208" s="249"/>
      <c r="L208" s="254"/>
      <c r="M208" s="255"/>
      <c r="N208" s="256"/>
      <c r="O208" s="256"/>
      <c r="P208" s="256"/>
      <c r="Q208" s="256"/>
      <c r="R208" s="256"/>
      <c r="S208" s="256"/>
      <c r="T208" s="257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8" t="s">
        <v>144</v>
      </c>
      <c r="AU208" s="258" t="s">
        <v>90</v>
      </c>
      <c r="AV208" s="15" t="s">
        <v>140</v>
      </c>
      <c r="AW208" s="15" t="s">
        <v>146</v>
      </c>
      <c r="AX208" s="15" t="s">
        <v>23</v>
      </c>
      <c r="AY208" s="258" t="s">
        <v>133</v>
      </c>
    </row>
    <row r="209" s="2" customFormat="1" ht="16.5" customHeight="1">
      <c r="A209" s="40"/>
      <c r="B209" s="41"/>
      <c r="C209" s="208" t="s">
        <v>278</v>
      </c>
      <c r="D209" s="208" t="s">
        <v>135</v>
      </c>
      <c r="E209" s="209" t="s">
        <v>609</v>
      </c>
      <c r="F209" s="210" t="s">
        <v>610</v>
      </c>
      <c r="G209" s="211" t="s">
        <v>138</v>
      </c>
      <c r="H209" s="212">
        <v>47</v>
      </c>
      <c r="I209" s="213"/>
      <c r="J209" s="214">
        <f>ROUND(I209*H209,2)</f>
        <v>0</v>
      </c>
      <c r="K209" s="210" t="s">
        <v>139</v>
      </c>
      <c r="L209" s="46"/>
      <c r="M209" s="215" t="s">
        <v>37</v>
      </c>
      <c r="N209" s="216" t="s">
        <v>52</v>
      </c>
      <c r="O209" s="86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9" t="s">
        <v>140</v>
      </c>
      <c r="AT209" s="219" t="s">
        <v>135</v>
      </c>
      <c r="AU209" s="219" t="s">
        <v>90</v>
      </c>
      <c r="AY209" s="18" t="s">
        <v>133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8" t="s">
        <v>23</v>
      </c>
      <c r="BK209" s="220">
        <f>ROUND(I209*H209,2)</f>
        <v>0</v>
      </c>
      <c r="BL209" s="18" t="s">
        <v>140</v>
      </c>
      <c r="BM209" s="219" t="s">
        <v>611</v>
      </c>
    </row>
    <row r="210" s="2" customFormat="1">
      <c r="A210" s="40"/>
      <c r="B210" s="41"/>
      <c r="C210" s="42"/>
      <c r="D210" s="221" t="s">
        <v>142</v>
      </c>
      <c r="E210" s="42"/>
      <c r="F210" s="222" t="s">
        <v>612</v>
      </c>
      <c r="G210" s="42"/>
      <c r="H210" s="42"/>
      <c r="I210" s="223"/>
      <c r="J210" s="42"/>
      <c r="K210" s="42"/>
      <c r="L210" s="46"/>
      <c r="M210" s="224"/>
      <c r="N210" s="225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8" t="s">
        <v>142</v>
      </c>
      <c r="AU210" s="18" t="s">
        <v>90</v>
      </c>
    </row>
    <row r="211" s="14" customFormat="1">
      <c r="A211" s="14"/>
      <c r="B211" s="237"/>
      <c r="C211" s="238"/>
      <c r="D211" s="228" t="s">
        <v>144</v>
      </c>
      <c r="E211" s="239" t="s">
        <v>37</v>
      </c>
      <c r="F211" s="240" t="s">
        <v>613</v>
      </c>
      <c r="G211" s="238"/>
      <c r="H211" s="241">
        <v>47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7" t="s">
        <v>144</v>
      </c>
      <c r="AU211" s="247" t="s">
        <v>90</v>
      </c>
      <c r="AV211" s="14" t="s">
        <v>90</v>
      </c>
      <c r="AW211" s="14" t="s">
        <v>146</v>
      </c>
      <c r="AX211" s="14" t="s">
        <v>81</v>
      </c>
      <c r="AY211" s="247" t="s">
        <v>133</v>
      </c>
    </row>
    <row r="212" s="15" customFormat="1">
      <c r="A212" s="15"/>
      <c r="B212" s="248"/>
      <c r="C212" s="249"/>
      <c r="D212" s="228" t="s">
        <v>144</v>
      </c>
      <c r="E212" s="250" t="s">
        <v>37</v>
      </c>
      <c r="F212" s="251" t="s">
        <v>148</v>
      </c>
      <c r="G212" s="249"/>
      <c r="H212" s="252">
        <v>47</v>
      </c>
      <c r="I212" s="253"/>
      <c r="J212" s="249"/>
      <c r="K212" s="249"/>
      <c r="L212" s="254"/>
      <c r="M212" s="255"/>
      <c r="N212" s="256"/>
      <c r="O212" s="256"/>
      <c r="P212" s="256"/>
      <c r="Q212" s="256"/>
      <c r="R212" s="256"/>
      <c r="S212" s="256"/>
      <c r="T212" s="25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8" t="s">
        <v>144</v>
      </c>
      <c r="AU212" s="258" t="s">
        <v>90</v>
      </c>
      <c r="AV212" s="15" t="s">
        <v>140</v>
      </c>
      <c r="AW212" s="15" t="s">
        <v>146</v>
      </c>
      <c r="AX212" s="15" t="s">
        <v>23</v>
      </c>
      <c r="AY212" s="258" t="s">
        <v>133</v>
      </c>
    </row>
    <row r="213" s="2" customFormat="1" ht="24.15" customHeight="1">
      <c r="A213" s="40"/>
      <c r="B213" s="41"/>
      <c r="C213" s="208" t="s">
        <v>284</v>
      </c>
      <c r="D213" s="208" t="s">
        <v>135</v>
      </c>
      <c r="E213" s="209" t="s">
        <v>614</v>
      </c>
      <c r="F213" s="210" t="s">
        <v>615</v>
      </c>
      <c r="G213" s="211" t="s">
        <v>138</v>
      </c>
      <c r="H213" s="212">
        <v>2</v>
      </c>
      <c r="I213" s="213"/>
      <c r="J213" s="214">
        <f>ROUND(I213*H213,2)</f>
        <v>0</v>
      </c>
      <c r="K213" s="210" t="s">
        <v>139</v>
      </c>
      <c r="L213" s="46"/>
      <c r="M213" s="215" t="s">
        <v>37</v>
      </c>
      <c r="N213" s="216" t="s">
        <v>52</v>
      </c>
      <c r="O213" s="86"/>
      <c r="P213" s="217">
        <f>O213*H213</f>
        <v>0</v>
      </c>
      <c r="Q213" s="217">
        <v>0.74326999999999999</v>
      </c>
      <c r="R213" s="217">
        <f>Q213*H213</f>
        <v>1.48654</v>
      </c>
      <c r="S213" s="217">
        <v>0</v>
      </c>
      <c r="T213" s="218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9" t="s">
        <v>140</v>
      </c>
      <c r="AT213" s="219" t="s">
        <v>135</v>
      </c>
      <c r="AU213" s="219" t="s">
        <v>90</v>
      </c>
      <c r="AY213" s="18" t="s">
        <v>133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8" t="s">
        <v>23</v>
      </c>
      <c r="BK213" s="220">
        <f>ROUND(I213*H213,2)</f>
        <v>0</v>
      </c>
      <c r="BL213" s="18" t="s">
        <v>140</v>
      </c>
      <c r="BM213" s="219" t="s">
        <v>616</v>
      </c>
    </row>
    <row r="214" s="2" customFormat="1">
      <c r="A214" s="40"/>
      <c r="B214" s="41"/>
      <c r="C214" s="42"/>
      <c r="D214" s="221" t="s">
        <v>142</v>
      </c>
      <c r="E214" s="42"/>
      <c r="F214" s="222" t="s">
        <v>617</v>
      </c>
      <c r="G214" s="42"/>
      <c r="H214" s="42"/>
      <c r="I214" s="223"/>
      <c r="J214" s="42"/>
      <c r="K214" s="42"/>
      <c r="L214" s="46"/>
      <c r="M214" s="224"/>
      <c r="N214" s="225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8" t="s">
        <v>142</v>
      </c>
      <c r="AU214" s="18" t="s">
        <v>90</v>
      </c>
    </row>
    <row r="215" s="14" customFormat="1">
      <c r="A215" s="14"/>
      <c r="B215" s="237"/>
      <c r="C215" s="238"/>
      <c r="D215" s="228" t="s">
        <v>144</v>
      </c>
      <c r="E215" s="239" t="s">
        <v>37</v>
      </c>
      <c r="F215" s="240" t="s">
        <v>618</v>
      </c>
      <c r="G215" s="238"/>
      <c r="H215" s="241">
        <v>2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7" t="s">
        <v>144</v>
      </c>
      <c r="AU215" s="247" t="s">
        <v>90</v>
      </c>
      <c r="AV215" s="14" t="s">
        <v>90</v>
      </c>
      <c r="AW215" s="14" t="s">
        <v>146</v>
      </c>
      <c r="AX215" s="14" t="s">
        <v>81</v>
      </c>
      <c r="AY215" s="247" t="s">
        <v>133</v>
      </c>
    </row>
    <row r="216" s="15" customFormat="1">
      <c r="A216" s="15"/>
      <c r="B216" s="248"/>
      <c r="C216" s="249"/>
      <c r="D216" s="228" t="s">
        <v>144</v>
      </c>
      <c r="E216" s="250" t="s">
        <v>37</v>
      </c>
      <c r="F216" s="251" t="s">
        <v>148</v>
      </c>
      <c r="G216" s="249"/>
      <c r="H216" s="252">
        <v>2</v>
      </c>
      <c r="I216" s="253"/>
      <c r="J216" s="249"/>
      <c r="K216" s="249"/>
      <c r="L216" s="254"/>
      <c r="M216" s="255"/>
      <c r="N216" s="256"/>
      <c r="O216" s="256"/>
      <c r="P216" s="256"/>
      <c r="Q216" s="256"/>
      <c r="R216" s="256"/>
      <c r="S216" s="256"/>
      <c r="T216" s="257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8" t="s">
        <v>144</v>
      </c>
      <c r="AU216" s="258" t="s">
        <v>90</v>
      </c>
      <c r="AV216" s="15" t="s">
        <v>140</v>
      </c>
      <c r="AW216" s="15" t="s">
        <v>146</v>
      </c>
      <c r="AX216" s="15" t="s">
        <v>23</v>
      </c>
      <c r="AY216" s="258" t="s">
        <v>133</v>
      </c>
    </row>
    <row r="217" s="12" customFormat="1" ht="22.8" customHeight="1">
      <c r="A217" s="12"/>
      <c r="B217" s="192"/>
      <c r="C217" s="193"/>
      <c r="D217" s="194" t="s">
        <v>80</v>
      </c>
      <c r="E217" s="206" t="s">
        <v>172</v>
      </c>
      <c r="F217" s="206" t="s">
        <v>619</v>
      </c>
      <c r="G217" s="193"/>
      <c r="H217" s="193"/>
      <c r="I217" s="196"/>
      <c r="J217" s="207">
        <f>BK217</f>
        <v>0</v>
      </c>
      <c r="K217" s="193"/>
      <c r="L217" s="198"/>
      <c r="M217" s="199"/>
      <c r="N217" s="200"/>
      <c r="O217" s="200"/>
      <c r="P217" s="201">
        <f>SUM(P218:P221)</f>
        <v>0</v>
      </c>
      <c r="Q217" s="200"/>
      <c r="R217" s="201">
        <f>SUM(R218:R221)</f>
        <v>0.070000000000000007</v>
      </c>
      <c r="S217" s="200"/>
      <c r="T217" s="202">
        <f>SUM(T218:T221)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3" t="s">
        <v>23</v>
      </c>
      <c r="AT217" s="204" t="s">
        <v>80</v>
      </c>
      <c r="AU217" s="204" t="s">
        <v>23</v>
      </c>
      <c r="AY217" s="203" t="s">
        <v>133</v>
      </c>
      <c r="BK217" s="205">
        <f>SUM(BK218:BK221)</f>
        <v>0</v>
      </c>
    </row>
    <row r="218" s="2" customFormat="1" ht="16.5" customHeight="1">
      <c r="A218" s="40"/>
      <c r="B218" s="41"/>
      <c r="C218" s="208" t="s">
        <v>292</v>
      </c>
      <c r="D218" s="208" t="s">
        <v>135</v>
      </c>
      <c r="E218" s="209" t="s">
        <v>620</v>
      </c>
      <c r="F218" s="210" t="s">
        <v>621</v>
      </c>
      <c r="G218" s="211" t="s">
        <v>138</v>
      </c>
      <c r="H218" s="212">
        <v>70</v>
      </c>
      <c r="I218" s="213"/>
      <c r="J218" s="214">
        <f>ROUND(I218*H218,2)</f>
        <v>0</v>
      </c>
      <c r="K218" s="210" t="s">
        <v>139</v>
      </c>
      <c r="L218" s="46"/>
      <c r="M218" s="215" t="s">
        <v>37</v>
      </c>
      <c r="N218" s="216" t="s">
        <v>52</v>
      </c>
      <c r="O218" s="86"/>
      <c r="P218" s="217">
        <f>O218*H218</f>
        <v>0</v>
      </c>
      <c r="Q218" s="217">
        <v>0.001</v>
      </c>
      <c r="R218" s="217">
        <f>Q218*H218</f>
        <v>0.070000000000000007</v>
      </c>
      <c r="S218" s="217">
        <v>0</v>
      </c>
      <c r="T218" s="218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9" t="s">
        <v>140</v>
      </c>
      <c r="AT218" s="219" t="s">
        <v>135</v>
      </c>
      <c r="AU218" s="219" t="s">
        <v>90</v>
      </c>
      <c r="AY218" s="18" t="s">
        <v>133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8" t="s">
        <v>23</v>
      </c>
      <c r="BK218" s="220">
        <f>ROUND(I218*H218,2)</f>
        <v>0</v>
      </c>
      <c r="BL218" s="18" t="s">
        <v>140</v>
      </c>
      <c r="BM218" s="219" t="s">
        <v>622</v>
      </c>
    </row>
    <row r="219" s="2" customFormat="1">
      <c r="A219" s="40"/>
      <c r="B219" s="41"/>
      <c r="C219" s="42"/>
      <c r="D219" s="221" t="s">
        <v>142</v>
      </c>
      <c r="E219" s="42"/>
      <c r="F219" s="222" t="s">
        <v>623</v>
      </c>
      <c r="G219" s="42"/>
      <c r="H219" s="42"/>
      <c r="I219" s="223"/>
      <c r="J219" s="42"/>
      <c r="K219" s="42"/>
      <c r="L219" s="46"/>
      <c r="M219" s="224"/>
      <c r="N219" s="225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8" t="s">
        <v>142</v>
      </c>
      <c r="AU219" s="18" t="s">
        <v>90</v>
      </c>
    </row>
    <row r="220" s="14" customFormat="1">
      <c r="A220" s="14"/>
      <c r="B220" s="237"/>
      <c r="C220" s="238"/>
      <c r="D220" s="228" t="s">
        <v>144</v>
      </c>
      <c r="E220" s="239" t="s">
        <v>37</v>
      </c>
      <c r="F220" s="240" t="s">
        <v>624</v>
      </c>
      <c r="G220" s="238"/>
      <c r="H220" s="241">
        <v>70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7" t="s">
        <v>144</v>
      </c>
      <c r="AU220" s="247" t="s">
        <v>90</v>
      </c>
      <c r="AV220" s="14" t="s">
        <v>90</v>
      </c>
      <c r="AW220" s="14" t="s">
        <v>146</v>
      </c>
      <c r="AX220" s="14" t="s">
        <v>81</v>
      </c>
      <c r="AY220" s="247" t="s">
        <v>133</v>
      </c>
    </row>
    <row r="221" s="15" customFormat="1">
      <c r="A221" s="15"/>
      <c r="B221" s="248"/>
      <c r="C221" s="249"/>
      <c r="D221" s="228" t="s">
        <v>144</v>
      </c>
      <c r="E221" s="250" t="s">
        <v>37</v>
      </c>
      <c r="F221" s="251" t="s">
        <v>148</v>
      </c>
      <c r="G221" s="249"/>
      <c r="H221" s="252">
        <v>70</v>
      </c>
      <c r="I221" s="253"/>
      <c r="J221" s="249"/>
      <c r="K221" s="249"/>
      <c r="L221" s="254"/>
      <c r="M221" s="255"/>
      <c r="N221" s="256"/>
      <c r="O221" s="256"/>
      <c r="P221" s="256"/>
      <c r="Q221" s="256"/>
      <c r="R221" s="256"/>
      <c r="S221" s="256"/>
      <c r="T221" s="257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8" t="s">
        <v>144</v>
      </c>
      <c r="AU221" s="258" t="s">
        <v>90</v>
      </c>
      <c r="AV221" s="15" t="s">
        <v>140</v>
      </c>
      <c r="AW221" s="15" t="s">
        <v>146</v>
      </c>
      <c r="AX221" s="15" t="s">
        <v>23</v>
      </c>
      <c r="AY221" s="258" t="s">
        <v>133</v>
      </c>
    </row>
    <row r="222" s="12" customFormat="1" ht="22.8" customHeight="1">
      <c r="A222" s="12"/>
      <c r="B222" s="192"/>
      <c r="C222" s="193"/>
      <c r="D222" s="194" t="s">
        <v>80</v>
      </c>
      <c r="E222" s="206" t="s">
        <v>185</v>
      </c>
      <c r="F222" s="206" t="s">
        <v>349</v>
      </c>
      <c r="G222" s="193"/>
      <c r="H222" s="193"/>
      <c r="I222" s="196"/>
      <c r="J222" s="207">
        <f>BK222</f>
        <v>0</v>
      </c>
      <c r="K222" s="193"/>
      <c r="L222" s="198"/>
      <c r="M222" s="199"/>
      <c r="N222" s="200"/>
      <c r="O222" s="200"/>
      <c r="P222" s="201">
        <f>SUM(P223:P228)</f>
        <v>0</v>
      </c>
      <c r="Q222" s="200"/>
      <c r="R222" s="201">
        <f>SUM(R223:R228)</f>
        <v>1.6107299999999998</v>
      </c>
      <c r="S222" s="200"/>
      <c r="T222" s="202">
        <f>SUM(T223:T228)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3" t="s">
        <v>23</v>
      </c>
      <c r="AT222" s="204" t="s">
        <v>80</v>
      </c>
      <c r="AU222" s="204" t="s">
        <v>23</v>
      </c>
      <c r="AY222" s="203" t="s">
        <v>133</v>
      </c>
      <c r="BK222" s="205">
        <f>SUM(BK223:BK228)</f>
        <v>0</v>
      </c>
    </row>
    <row r="223" s="2" customFormat="1" ht="16.5" customHeight="1">
      <c r="A223" s="40"/>
      <c r="B223" s="41"/>
      <c r="C223" s="208" t="s">
        <v>298</v>
      </c>
      <c r="D223" s="208" t="s">
        <v>135</v>
      </c>
      <c r="E223" s="209" t="s">
        <v>625</v>
      </c>
      <c r="F223" s="210" t="s">
        <v>626</v>
      </c>
      <c r="G223" s="211" t="s">
        <v>353</v>
      </c>
      <c r="H223" s="212">
        <v>29.199999999999999</v>
      </c>
      <c r="I223" s="213"/>
      <c r="J223" s="214">
        <f>ROUND(I223*H223,2)</f>
        <v>0</v>
      </c>
      <c r="K223" s="210" t="s">
        <v>37</v>
      </c>
      <c r="L223" s="46"/>
      <c r="M223" s="215" t="s">
        <v>37</v>
      </c>
      <c r="N223" s="216" t="s">
        <v>52</v>
      </c>
      <c r="O223" s="86"/>
      <c r="P223" s="217">
        <f>O223*H223</f>
        <v>0</v>
      </c>
      <c r="Q223" s="217">
        <v>6.0000000000000002E-05</v>
      </c>
      <c r="R223" s="217">
        <f>Q223*H223</f>
        <v>0.0017520000000000001</v>
      </c>
      <c r="S223" s="217">
        <v>0</v>
      </c>
      <c r="T223" s="218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9" t="s">
        <v>140</v>
      </c>
      <c r="AT223" s="219" t="s">
        <v>135</v>
      </c>
      <c r="AU223" s="219" t="s">
        <v>90</v>
      </c>
      <c r="AY223" s="18" t="s">
        <v>133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8" t="s">
        <v>23</v>
      </c>
      <c r="BK223" s="220">
        <f>ROUND(I223*H223,2)</f>
        <v>0</v>
      </c>
      <c r="BL223" s="18" t="s">
        <v>140</v>
      </c>
      <c r="BM223" s="219" t="s">
        <v>627</v>
      </c>
    </row>
    <row r="224" s="14" customFormat="1">
      <c r="A224" s="14"/>
      <c r="B224" s="237"/>
      <c r="C224" s="238"/>
      <c r="D224" s="228" t="s">
        <v>144</v>
      </c>
      <c r="E224" s="239" t="s">
        <v>37</v>
      </c>
      <c r="F224" s="240" t="s">
        <v>571</v>
      </c>
      <c r="G224" s="238"/>
      <c r="H224" s="241">
        <v>29.199999999999999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7" t="s">
        <v>144</v>
      </c>
      <c r="AU224" s="247" t="s">
        <v>90</v>
      </c>
      <c r="AV224" s="14" t="s">
        <v>90</v>
      </c>
      <c r="AW224" s="14" t="s">
        <v>146</v>
      </c>
      <c r="AX224" s="14" t="s">
        <v>81</v>
      </c>
      <c r="AY224" s="247" t="s">
        <v>133</v>
      </c>
    </row>
    <row r="225" s="15" customFormat="1">
      <c r="A225" s="15"/>
      <c r="B225" s="248"/>
      <c r="C225" s="249"/>
      <c r="D225" s="228" t="s">
        <v>144</v>
      </c>
      <c r="E225" s="250" t="s">
        <v>37</v>
      </c>
      <c r="F225" s="251" t="s">
        <v>148</v>
      </c>
      <c r="G225" s="249"/>
      <c r="H225" s="252">
        <v>29.199999999999999</v>
      </c>
      <c r="I225" s="253"/>
      <c r="J225" s="249"/>
      <c r="K225" s="249"/>
      <c r="L225" s="254"/>
      <c r="M225" s="255"/>
      <c r="N225" s="256"/>
      <c r="O225" s="256"/>
      <c r="P225" s="256"/>
      <c r="Q225" s="256"/>
      <c r="R225" s="256"/>
      <c r="S225" s="256"/>
      <c r="T225" s="257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8" t="s">
        <v>144</v>
      </c>
      <c r="AU225" s="258" t="s">
        <v>90</v>
      </c>
      <c r="AV225" s="15" t="s">
        <v>140</v>
      </c>
      <c r="AW225" s="15" t="s">
        <v>146</v>
      </c>
      <c r="AX225" s="15" t="s">
        <v>23</v>
      </c>
      <c r="AY225" s="258" t="s">
        <v>133</v>
      </c>
    </row>
    <row r="226" s="2" customFormat="1" ht="16.5" customHeight="1">
      <c r="A226" s="40"/>
      <c r="B226" s="41"/>
      <c r="C226" s="259" t="s">
        <v>305</v>
      </c>
      <c r="D226" s="259" t="s">
        <v>250</v>
      </c>
      <c r="E226" s="260" t="s">
        <v>628</v>
      </c>
      <c r="F226" s="261" t="s">
        <v>629</v>
      </c>
      <c r="G226" s="262" t="s">
        <v>353</v>
      </c>
      <c r="H226" s="263">
        <v>30.449999999999999</v>
      </c>
      <c r="I226" s="264"/>
      <c r="J226" s="265">
        <f>ROUND(I226*H226,2)</f>
        <v>0</v>
      </c>
      <c r="K226" s="261" t="s">
        <v>37</v>
      </c>
      <c r="L226" s="266"/>
      <c r="M226" s="267" t="s">
        <v>37</v>
      </c>
      <c r="N226" s="268" t="s">
        <v>52</v>
      </c>
      <c r="O226" s="86"/>
      <c r="P226" s="217">
        <f>O226*H226</f>
        <v>0</v>
      </c>
      <c r="Q226" s="217">
        <v>0.052839999999999998</v>
      </c>
      <c r="R226" s="217">
        <f>Q226*H226</f>
        <v>1.6089779999999998</v>
      </c>
      <c r="S226" s="217">
        <v>0</v>
      </c>
      <c r="T226" s="218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9" t="s">
        <v>185</v>
      </c>
      <c r="AT226" s="219" t="s">
        <v>250</v>
      </c>
      <c r="AU226" s="219" t="s">
        <v>90</v>
      </c>
      <c r="AY226" s="18" t="s">
        <v>133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8" t="s">
        <v>23</v>
      </c>
      <c r="BK226" s="220">
        <f>ROUND(I226*H226,2)</f>
        <v>0</v>
      </c>
      <c r="BL226" s="18" t="s">
        <v>140</v>
      </c>
      <c r="BM226" s="219" t="s">
        <v>630</v>
      </c>
    </row>
    <row r="227" s="14" customFormat="1">
      <c r="A227" s="14"/>
      <c r="B227" s="237"/>
      <c r="C227" s="238"/>
      <c r="D227" s="228" t="s">
        <v>144</v>
      </c>
      <c r="E227" s="239" t="s">
        <v>37</v>
      </c>
      <c r="F227" s="240" t="s">
        <v>631</v>
      </c>
      <c r="G227" s="238"/>
      <c r="H227" s="241">
        <v>30.449999999999996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7" t="s">
        <v>144</v>
      </c>
      <c r="AU227" s="247" t="s">
        <v>90</v>
      </c>
      <c r="AV227" s="14" t="s">
        <v>90</v>
      </c>
      <c r="AW227" s="14" t="s">
        <v>146</v>
      </c>
      <c r="AX227" s="14" t="s">
        <v>81</v>
      </c>
      <c r="AY227" s="247" t="s">
        <v>133</v>
      </c>
    </row>
    <row r="228" s="15" customFormat="1">
      <c r="A228" s="15"/>
      <c r="B228" s="248"/>
      <c r="C228" s="249"/>
      <c r="D228" s="228" t="s">
        <v>144</v>
      </c>
      <c r="E228" s="250" t="s">
        <v>37</v>
      </c>
      <c r="F228" s="251" t="s">
        <v>148</v>
      </c>
      <c r="G228" s="249"/>
      <c r="H228" s="252">
        <v>30.449999999999996</v>
      </c>
      <c r="I228" s="253"/>
      <c r="J228" s="249"/>
      <c r="K228" s="249"/>
      <c r="L228" s="254"/>
      <c r="M228" s="255"/>
      <c r="N228" s="256"/>
      <c r="O228" s="256"/>
      <c r="P228" s="256"/>
      <c r="Q228" s="256"/>
      <c r="R228" s="256"/>
      <c r="S228" s="256"/>
      <c r="T228" s="257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8" t="s">
        <v>144</v>
      </c>
      <c r="AU228" s="258" t="s">
        <v>90</v>
      </c>
      <c r="AV228" s="15" t="s">
        <v>140</v>
      </c>
      <c r="AW228" s="15" t="s">
        <v>146</v>
      </c>
      <c r="AX228" s="15" t="s">
        <v>23</v>
      </c>
      <c r="AY228" s="258" t="s">
        <v>133</v>
      </c>
    </row>
    <row r="229" s="12" customFormat="1" ht="22.8" customHeight="1">
      <c r="A229" s="12"/>
      <c r="B229" s="192"/>
      <c r="C229" s="193"/>
      <c r="D229" s="194" t="s">
        <v>80</v>
      </c>
      <c r="E229" s="206" t="s">
        <v>191</v>
      </c>
      <c r="F229" s="206" t="s">
        <v>373</v>
      </c>
      <c r="G229" s="193"/>
      <c r="H229" s="193"/>
      <c r="I229" s="196"/>
      <c r="J229" s="207">
        <f>BK229</f>
        <v>0</v>
      </c>
      <c r="K229" s="193"/>
      <c r="L229" s="198"/>
      <c r="M229" s="199"/>
      <c r="N229" s="200"/>
      <c r="O229" s="200"/>
      <c r="P229" s="201">
        <f>SUM(P230:P250)</f>
        <v>0</v>
      </c>
      <c r="Q229" s="200"/>
      <c r="R229" s="201">
        <f>SUM(R230:R250)</f>
        <v>0.30124633000000001</v>
      </c>
      <c r="S229" s="200"/>
      <c r="T229" s="202">
        <f>SUM(T230:T250)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3" t="s">
        <v>23</v>
      </c>
      <c r="AT229" s="204" t="s">
        <v>80</v>
      </c>
      <c r="AU229" s="204" t="s">
        <v>23</v>
      </c>
      <c r="AY229" s="203" t="s">
        <v>133</v>
      </c>
      <c r="BK229" s="205">
        <f>SUM(BK230:BK250)</f>
        <v>0</v>
      </c>
    </row>
    <row r="230" s="2" customFormat="1" ht="24.15" customHeight="1">
      <c r="A230" s="40"/>
      <c r="B230" s="41"/>
      <c r="C230" s="208" t="s">
        <v>313</v>
      </c>
      <c r="D230" s="208" t="s">
        <v>135</v>
      </c>
      <c r="E230" s="209" t="s">
        <v>632</v>
      </c>
      <c r="F230" s="210" t="s">
        <v>633</v>
      </c>
      <c r="G230" s="211" t="s">
        <v>138</v>
      </c>
      <c r="H230" s="212">
        <v>0.39900000000000002</v>
      </c>
      <c r="I230" s="213"/>
      <c r="J230" s="214">
        <f>ROUND(I230*H230,2)</f>
        <v>0</v>
      </c>
      <c r="K230" s="210" t="s">
        <v>139</v>
      </c>
      <c r="L230" s="46"/>
      <c r="M230" s="215" t="s">
        <v>37</v>
      </c>
      <c r="N230" s="216" t="s">
        <v>52</v>
      </c>
      <c r="O230" s="86"/>
      <c r="P230" s="217">
        <f>O230*H230</f>
        <v>0</v>
      </c>
      <c r="Q230" s="217">
        <v>0.039399999999999998</v>
      </c>
      <c r="R230" s="217">
        <f>Q230*H230</f>
        <v>0.015720600000000001</v>
      </c>
      <c r="S230" s="217">
        <v>0</v>
      </c>
      <c r="T230" s="218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9" t="s">
        <v>140</v>
      </c>
      <c r="AT230" s="219" t="s">
        <v>135</v>
      </c>
      <c r="AU230" s="219" t="s">
        <v>90</v>
      </c>
      <c r="AY230" s="18" t="s">
        <v>133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18" t="s">
        <v>23</v>
      </c>
      <c r="BK230" s="220">
        <f>ROUND(I230*H230,2)</f>
        <v>0</v>
      </c>
      <c r="BL230" s="18" t="s">
        <v>140</v>
      </c>
      <c r="BM230" s="219" t="s">
        <v>634</v>
      </c>
    </row>
    <row r="231" s="2" customFormat="1">
      <c r="A231" s="40"/>
      <c r="B231" s="41"/>
      <c r="C231" s="42"/>
      <c r="D231" s="221" t="s">
        <v>142</v>
      </c>
      <c r="E231" s="42"/>
      <c r="F231" s="222" t="s">
        <v>635</v>
      </c>
      <c r="G231" s="42"/>
      <c r="H231" s="42"/>
      <c r="I231" s="223"/>
      <c r="J231" s="42"/>
      <c r="K231" s="42"/>
      <c r="L231" s="46"/>
      <c r="M231" s="224"/>
      <c r="N231" s="225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8" t="s">
        <v>142</v>
      </c>
      <c r="AU231" s="18" t="s">
        <v>90</v>
      </c>
    </row>
    <row r="232" s="14" customFormat="1">
      <c r="A232" s="14"/>
      <c r="B232" s="237"/>
      <c r="C232" s="238"/>
      <c r="D232" s="228" t="s">
        <v>144</v>
      </c>
      <c r="E232" s="239" t="s">
        <v>37</v>
      </c>
      <c r="F232" s="240" t="s">
        <v>636</v>
      </c>
      <c r="G232" s="238"/>
      <c r="H232" s="241">
        <v>0.39899999999999997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7" t="s">
        <v>144</v>
      </c>
      <c r="AU232" s="247" t="s">
        <v>90</v>
      </c>
      <c r="AV232" s="14" t="s">
        <v>90</v>
      </c>
      <c r="AW232" s="14" t="s">
        <v>146</v>
      </c>
      <c r="AX232" s="14" t="s">
        <v>81</v>
      </c>
      <c r="AY232" s="247" t="s">
        <v>133</v>
      </c>
    </row>
    <row r="233" s="15" customFormat="1">
      <c r="A233" s="15"/>
      <c r="B233" s="248"/>
      <c r="C233" s="249"/>
      <c r="D233" s="228" t="s">
        <v>144</v>
      </c>
      <c r="E233" s="250" t="s">
        <v>37</v>
      </c>
      <c r="F233" s="251" t="s">
        <v>148</v>
      </c>
      <c r="G233" s="249"/>
      <c r="H233" s="252">
        <v>0.39899999999999997</v>
      </c>
      <c r="I233" s="253"/>
      <c r="J233" s="249"/>
      <c r="K233" s="249"/>
      <c r="L233" s="254"/>
      <c r="M233" s="255"/>
      <c r="N233" s="256"/>
      <c r="O233" s="256"/>
      <c r="P233" s="256"/>
      <c r="Q233" s="256"/>
      <c r="R233" s="256"/>
      <c r="S233" s="256"/>
      <c r="T233" s="257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8" t="s">
        <v>144</v>
      </c>
      <c r="AU233" s="258" t="s">
        <v>90</v>
      </c>
      <c r="AV233" s="15" t="s">
        <v>140</v>
      </c>
      <c r="AW233" s="15" t="s">
        <v>146</v>
      </c>
      <c r="AX233" s="15" t="s">
        <v>23</v>
      </c>
      <c r="AY233" s="258" t="s">
        <v>133</v>
      </c>
    </row>
    <row r="234" s="2" customFormat="1" ht="21.75" customHeight="1">
      <c r="A234" s="40"/>
      <c r="B234" s="41"/>
      <c r="C234" s="208" t="s">
        <v>319</v>
      </c>
      <c r="D234" s="208" t="s">
        <v>135</v>
      </c>
      <c r="E234" s="209" t="s">
        <v>375</v>
      </c>
      <c r="F234" s="210" t="s">
        <v>376</v>
      </c>
      <c r="G234" s="211" t="s">
        <v>353</v>
      </c>
      <c r="H234" s="212">
        <v>47.829000000000001</v>
      </c>
      <c r="I234" s="213"/>
      <c r="J234" s="214">
        <f>ROUND(I234*H234,2)</f>
        <v>0</v>
      </c>
      <c r="K234" s="210" t="s">
        <v>139</v>
      </c>
      <c r="L234" s="46"/>
      <c r="M234" s="215" t="s">
        <v>37</v>
      </c>
      <c r="N234" s="216" t="s">
        <v>52</v>
      </c>
      <c r="O234" s="86"/>
      <c r="P234" s="217">
        <f>O234*H234</f>
        <v>0</v>
      </c>
      <c r="Q234" s="217">
        <v>0.0013699999999999999</v>
      </c>
      <c r="R234" s="217">
        <f>Q234*H234</f>
        <v>0.06552572999999999</v>
      </c>
      <c r="S234" s="217">
        <v>0</v>
      </c>
      <c r="T234" s="218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9" t="s">
        <v>140</v>
      </c>
      <c r="AT234" s="219" t="s">
        <v>135</v>
      </c>
      <c r="AU234" s="219" t="s">
        <v>90</v>
      </c>
      <c r="AY234" s="18" t="s">
        <v>133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18" t="s">
        <v>23</v>
      </c>
      <c r="BK234" s="220">
        <f>ROUND(I234*H234,2)</f>
        <v>0</v>
      </c>
      <c r="BL234" s="18" t="s">
        <v>140</v>
      </c>
      <c r="BM234" s="219" t="s">
        <v>637</v>
      </c>
    </row>
    <row r="235" s="2" customFormat="1">
      <c r="A235" s="40"/>
      <c r="B235" s="41"/>
      <c r="C235" s="42"/>
      <c r="D235" s="221" t="s">
        <v>142</v>
      </c>
      <c r="E235" s="42"/>
      <c r="F235" s="222" t="s">
        <v>378</v>
      </c>
      <c r="G235" s="42"/>
      <c r="H235" s="42"/>
      <c r="I235" s="223"/>
      <c r="J235" s="42"/>
      <c r="K235" s="42"/>
      <c r="L235" s="46"/>
      <c r="M235" s="224"/>
      <c r="N235" s="225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142</v>
      </c>
      <c r="AU235" s="18" t="s">
        <v>90</v>
      </c>
    </row>
    <row r="236" s="14" customFormat="1">
      <c r="A236" s="14"/>
      <c r="B236" s="237"/>
      <c r="C236" s="238"/>
      <c r="D236" s="228" t="s">
        <v>144</v>
      </c>
      <c r="E236" s="239" t="s">
        <v>37</v>
      </c>
      <c r="F236" s="240" t="s">
        <v>638</v>
      </c>
      <c r="G236" s="238"/>
      <c r="H236" s="241">
        <v>6.0288000000000004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7" t="s">
        <v>144</v>
      </c>
      <c r="AU236" s="247" t="s">
        <v>90</v>
      </c>
      <c r="AV236" s="14" t="s">
        <v>90</v>
      </c>
      <c r="AW236" s="14" t="s">
        <v>146</v>
      </c>
      <c r="AX236" s="14" t="s">
        <v>81</v>
      </c>
      <c r="AY236" s="247" t="s">
        <v>133</v>
      </c>
    </row>
    <row r="237" s="13" customFormat="1">
      <c r="A237" s="13"/>
      <c r="B237" s="226"/>
      <c r="C237" s="227"/>
      <c r="D237" s="228" t="s">
        <v>144</v>
      </c>
      <c r="E237" s="229" t="s">
        <v>37</v>
      </c>
      <c r="F237" s="230" t="s">
        <v>639</v>
      </c>
      <c r="G237" s="227"/>
      <c r="H237" s="229" t="s">
        <v>37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144</v>
      </c>
      <c r="AU237" s="236" t="s">
        <v>90</v>
      </c>
      <c r="AV237" s="13" t="s">
        <v>23</v>
      </c>
      <c r="AW237" s="13" t="s">
        <v>146</v>
      </c>
      <c r="AX237" s="13" t="s">
        <v>81</v>
      </c>
      <c r="AY237" s="236" t="s">
        <v>133</v>
      </c>
    </row>
    <row r="238" s="14" customFormat="1">
      <c r="A238" s="14"/>
      <c r="B238" s="237"/>
      <c r="C238" s="238"/>
      <c r="D238" s="228" t="s">
        <v>144</v>
      </c>
      <c r="E238" s="239" t="s">
        <v>37</v>
      </c>
      <c r="F238" s="240" t="s">
        <v>640</v>
      </c>
      <c r="G238" s="238"/>
      <c r="H238" s="241">
        <v>29.199999999999999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7" t="s">
        <v>144</v>
      </c>
      <c r="AU238" s="247" t="s">
        <v>90</v>
      </c>
      <c r="AV238" s="14" t="s">
        <v>90</v>
      </c>
      <c r="AW238" s="14" t="s">
        <v>146</v>
      </c>
      <c r="AX238" s="14" t="s">
        <v>81</v>
      </c>
      <c r="AY238" s="247" t="s">
        <v>133</v>
      </c>
    </row>
    <row r="239" s="14" customFormat="1">
      <c r="A239" s="14"/>
      <c r="B239" s="237"/>
      <c r="C239" s="238"/>
      <c r="D239" s="228" t="s">
        <v>144</v>
      </c>
      <c r="E239" s="239" t="s">
        <v>37</v>
      </c>
      <c r="F239" s="240" t="s">
        <v>641</v>
      </c>
      <c r="G239" s="238"/>
      <c r="H239" s="241">
        <v>12.6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7" t="s">
        <v>144</v>
      </c>
      <c r="AU239" s="247" t="s">
        <v>90</v>
      </c>
      <c r="AV239" s="14" t="s">
        <v>90</v>
      </c>
      <c r="AW239" s="14" t="s">
        <v>146</v>
      </c>
      <c r="AX239" s="14" t="s">
        <v>81</v>
      </c>
      <c r="AY239" s="247" t="s">
        <v>133</v>
      </c>
    </row>
    <row r="240" s="15" customFormat="1">
      <c r="A240" s="15"/>
      <c r="B240" s="248"/>
      <c r="C240" s="249"/>
      <c r="D240" s="228" t="s">
        <v>144</v>
      </c>
      <c r="E240" s="250" t="s">
        <v>37</v>
      </c>
      <c r="F240" s="251" t="s">
        <v>148</v>
      </c>
      <c r="G240" s="249"/>
      <c r="H240" s="252">
        <v>47.828800000000001</v>
      </c>
      <c r="I240" s="253"/>
      <c r="J240" s="249"/>
      <c r="K240" s="249"/>
      <c r="L240" s="254"/>
      <c r="M240" s="255"/>
      <c r="N240" s="256"/>
      <c r="O240" s="256"/>
      <c r="P240" s="256"/>
      <c r="Q240" s="256"/>
      <c r="R240" s="256"/>
      <c r="S240" s="256"/>
      <c r="T240" s="257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8" t="s">
        <v>144</v>
      </c>
      <c r="AU240" s="258" t="s">
        <v>90</v>
      </c>
      <c r="AV240" s="15" t="s">
        <v>140</v>
      </c>
      <c r="AW240" s="15" t="s">
        <v>146</v>
      </c>
      <c r="AX240" s="15" t="s">
        <v>23</v>
      </c>
      <c r="AY240" s="258" t="s">
        <v>133</v>
      </c>
    </row>
    <row r="241" s="2" customFormat="1" ht="16.5" customHeight="1">
      <c r="A241" s="40"/>
      <c r="B241" s="41"/>
      <c r="C241" s="208" t="s">
        <v>325</v>
      </c>
      <c r="D241" s="208" t="s">
        <v>135</v>
      </c>
      <c r="E241" s="209" t="s">
        <v>642</v>
      </c>
      <c r="F241" s="210" t="s">
        <v>643</v>
      </c>
      <c r="G241" s="211" t="s">
        <v>151</v>
      </c>
      <c r="H241" s="212">
        <v>1</v>
      </c>
      <c r="I241" s="213"/>
      <c r="J241" s="214">
        <f>ROUND(I241*H241,2)</f>
        <v>0</v>
      </c>
      <c r="K241" s="210" t="s">
        <v>37</v>
      </c>
      <c r="L241" s="46"/>
      <c r="M241" s="215" t="s">
        <v>37</v>
      </c>
      <c r="N241" s="216" t="s">
        <v>52</v>
      </c>
      <c r="O241" s="86"/>
      <c r="P241" s="217">
        <f>O241*H241</f>
        <v>0</v>
      </c>
      <c r="Q241" s="217">
        <v>0.12</v>
      </c>
      <c r="R241" s="217">
        <f>Q241*H241</f>
        <v>0.12</v>
      </c>
      <c r="S241" s="217">
        <v>0</v>
      </c>
      <c r="T241" s="218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9" t="s">
        <v>140</v>
      </c>
      <c r="AT241" s="219" t="s">
        <v>135</v>
      </c>
      <c r="AU241" s="219" t="s">
        <v>90</v>
      </c>
      <c r="AY241" s="18" t="s">
        <v>133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18" t="s">
        <v>23</v>
      </c>
      <c r="BK241" s="220">
        <f>ROUND(I241*H241,2)</f>
        <v>0</v>
      </c>
      <c r="BL241" s="18" t="s">
        <v>140</v>
      </c>
      <c r="BM241" s="219" t="s">
        <v>644</v>
      </c>
    </row>
    <row r="242" s="13" customFormat="1">
      <c r="A242" s="13"/>
      <c r="B242" s="226"/>
      <c r="C242" s="227"/>
      <c r="D242" s="228" t="s">
        <v>144</v>
      </c>
      <c r="E242" s="229" t="s">
        <v>37</v>
      </c>
      <c r="F242" s="230" t="s">
        <v>645</v>
      </c>
      <c r="G242" s="227"/>
      <c r="H242" s="229" t="s">
        <v>37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144</v>
      </c>
      <c r="AU242" s="236" t="s">
        <v>90</v>
      </c>
      <c r="AV242" s="13" t="s">
        <v>23</v>
      </c>
      <c r="AW242" s="13" t="s">
        <v>146</v>
      </c>
      <c r="AX242" s="13" t="s">
        <v>81</v>
      </c>
      <c r="AY242" s="236" t="s">
        <v>133</v>
      </c>
    </row>
    <row r="243" s="13" customFormat="1">
      <c r="A243" s="13"/>
      <c r="B243" s="226"/>
      <c r="C243" s="227"/>
      <c r="D243" s="228" t="s">
        <v>144</v>
      </c>
      <c r="E243" s="229" t="s">
        <v>37</v>
      </c>
      <c r="F243" s="230" t="s">
        <v>646</v>
      </c>
      <c r="G243" s="227"/>
      <c r="H243" s="229" t="s">
        <v>37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144</v>
      </c>
      <c r="AU243" s="236" t="s">
        <v>90</v>
      </c>
      <c r="AV243" s="13" t="s">
        <v>23</v>
      </c>
      <c r="AW243" s="13" t="s">
        <v>146</v>
      </c>
      <c r="AX243" s="13" t="s">
        <v>81</v>
      </c>
      <c r="AY243" s="236" t="s">
        <v>133</v>
      </c>
    </row>
    <row r="244" s="14" customFormat="1">
      <c r="A244" s="14"/>
      <c r="B244" s="237"/>
      <c r="C244" s="238"/>
      <c r="D244" s="228" t="s">
        <v>144</v>
      </c>
      <c r="E244" s="239" t="s">
        <v>37</v>
      </c>
      <c r="F244" s="240" t="s">
        <v>647</v>
      </c>
      <c r="G244" s="238"/>
      <c r="H244" s="241">
        <v>1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7" t="s">
        <v>144</v>
      </c>
      <c r="AU244" s="247" t="s">
        <v>90</v>
      </c>
      <c r="AV244" s="14" t="s">
        <v>90</v>
      </c>
      <c r="AW244" s="14" t="s">
        <v>146</v>
      </c>
      <c r="AX244" s="14" t="s">
        <v>81</v>
      </c>
      <c r="AY244" s="247" t="s">
        <v>133</v>
      </c>
    </row>
    <row r="245" s="15" customFormat="1">
      <c r="A245" s="15"/>
      <c r="B245" s="248"/>
      <c r="C245" s="249"/>
      <c r="D245" s="228" t="s">
        <v>144</v>
      </c>
      <c r="E245" s="250" t="s">
        <v>37</v>
      </c>
      <c r="F245" s="251" t="s">
        <v>148</v>
      </c>
      <c r="G245" s="249"/>
      <c r="H245" s="252">
        <v>1</v>
      </c>
      <c r="I245" s="253"/>
      <c r="J245" s="249"/>
      <c r="K245" s="249"/>
      <c r="L245" s="254"/>
      <c r="M245" s="255"/>
      <c r="N245" s="256"/>
      <c r="O245" s="256"/>
      <c r="P245" s="256"/>
      <c r="Q245" s="256"/>
      <c r="R245" s="256"/>
      <c r="S245" s="256"/>
      <c r="T245" s="257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8" t="s">
        <v>144</v>
      </c>
      <c r="AU245" s="258" t="s">
        <v>90</v>
      </c>
      <c r="AV245" s="15" t="s">
        <v>140</v>
      </c>
      <c r="AW245" s="15" t="s">
        <v>146</v>
      </c>
      <c r="AX245" s="15" t="s">
        <v>23</v>
      </c>
      <c r="AY245" s="258" t="s">
        <v>133</v>
      </c>
    </row>
    <row r="246" s="2" customFormat="1" ht="16.5" customHeight="1">
      <c r="A246" s="40"/>
      <c r="B246" s="41"/>
      <c r="C246" s="208" t="s">
        <v>331</v>
      </c>
      <c r="D246" s="208" t="s">
        <v>135</v>
      </c>
      <c r="E246" s="209" t="s">
        <v>648</v>
      </c>
      <c r="F246" s="210" t="s">
        <v>649</v>
      </c>
      <c r="G246" s="211" t="s">
        <v>151</v>
      </c>
      <c r="H246" s="212">
        <v>1</v>
      </c>
      <c r="I246" s="213"/>
      <c r="J246" s="214">
        <f>ROUND(I246*H246,2)</f>
        <v>0</v>
      </c>
      <c r="K246" s="210" t="s">
        <v>37</v>
      </c>
      <c r="L246" s="46"/>
      <c r="M246" s="215" t="s">
        <v>37</v>
      </c>
      <c r="N246" s="216" t="s">
        <v>52</v>
      </c>
      <c r="O246" s="86"/>
      <c r="P246" s="217">
        <f>O246*H246</f>
        <v>0</v>
      </c>
      <c r="Q246" s="217">
        <v>0.10000000000000001</v>
      </c>
      <c r="R246" s="217">
        <f>Q246*H246</f>
        <v>0.10000000000000001</v>
      </c>
      <c r="S246" s="217">
        <v>0</v>
      </c>
      <c r="T246" s="218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9" t="s">
        <v>140</v>
      </c>
      <c r="AT246" s="219" t="s">
        <v>135</v>
      </c>
      <c r="AU246" s="219" t="s">
        <v>90</v>
      </c>
      <c r="AY246" s="18" t="s">
        <v>133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18" t="s">
        <v>23</v>
      </c>
      <c r="BK246" s="220">
        <f>ROUND(I246*H246,2)</f>
        <v>0</v>
      </c>
      <c r="BL246" s="18" t="s">
        <v>140</v>
      </c>
      <c r="BM246" s="219" t="s">
        <v>650</v>
      </c>
    </row>
    <row r="247" s="13" customFormat="1">
      <c r="A247" s="13"/>
      <c r="B247" s="226"/>
      <c r="C247" s="227"/>
      <c r="D247" s="228" t="s">
        <v>144</v>
      </c>
      <c r="E247" s="229" t="s">
        <v>37</v>
      </c>
      <c r="F247" s="230" t="s">
        <v>645</v>
      </c>
      <c r="G247" s="227"/>
      <c r="H247" s="229" t="s">
        <v>37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144</v>
      </c>
      <c r="AU247" s="236" t="s">
        <v>90</v>
      </c>
      <c r="AV247" s="13" t="s">
        <v>23</v>
      </c>
      <c r="AW247" s="13" t="s">
        <v>146</v>
      </c>
      <c r="AX247" s="13" t="s">
        <v>81</v>
      </c>
      <c r="AY247" s="236" t="s">
        <v>133</v>
      </c>
    </row>
    <row r="248" s="13" customFormat="1">
      <c r="A248" s="13"/>
      <c r="B248" s="226"/>
      <c r="C248" s="227"/>
      <c r="D248" s="228" t="s">
        <v>144</v>
      </c>
      <c r="E248" s="229" t="s">
        <v>37</v>
      </c>
      <c r="F248" s="230" t="s">
        <v>646</v>
      </c>
      <c r="G248" s="227"/>
      <c r="H248" s="229" t="s">
        <v>37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144</v>
      </c>
      <c r="AU248" s="236" t="s">
        <v>90</v>
      </c>
      <c r="AV248" s="13" t="s">
        <v>23</v>
      </c>
      <c r="AW248" s="13" t="s">
        <v>146</v>
      </c>
      <c r="AX248" s="13" t="s">
        <v>81</v>
      </c>
      <c r="AY248" s="236" t="s">
        <v>133</v>
      </c>
    </row>
    <row r="249" s="14" customFormat="1">
      <c r="A249" s="14"/>
      <c r="B249" s="237"/>
      <c r="C249" s="238"/>
      <c r="D249" s="228" t="s">
        <v>144</v>
      </c>
      <c r="E249" s="239" t="s">
        <v>37</v>
      </c>
      <c r="F249" s="240" t="s">
        <v>651</v>
      </c>
      <c r="G249" s="238"/>
      <c r="H249" s="241">
        <v>1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7" t="s">
        <v>144</v>
      </c>
      <c r="AU249" s="247" t="s">
        <v>90</v>
      </c>
      <c r="AV249" s="14" t="s">
        <v>90</v>
      </c>
      <c r="AW249" s="14" t="s">
        <v>146</v>
      </c>
      <c r="AX249" s="14" t="s">
        <v>81</v>
      </c>
      <c r="AY249" s="247" t="s">
        <v>133</v>
      </c>
    </row>
    <row r="250" s="15" customFormat="1">
      <c r="A250" s="15"/>
      <c r="B250" s="248"/>
      <c r="C250" s="249"/>
      <c r="D250" s="228" t="s">
        <v>144</v>
      </c>
      <c r="E250" s="250" t="s">
        <v>37</v>
      </c>
      <c r="F250" s="251" t="s">
        <v>148</v>
      </c>
      <c r="G250" s="249"/>
      <c r="H250" s="252">
        <v>1</v>
      </c>
      <c r="I250" s="253"/>
      <c r="J250" s="249"/>
      <c r="K250" s="249"/>
      <c r="L250" s="254"/>
      <c r="M250" s="255"/>
      <c r="N250" s="256"/>
      <c r="O250" s="256"/>
      <c r="P250" s="256"/>
      <c r="Q250" s="256"/>
      <c r="R250" s="256"/>
      <c r="S250" s="256"/>
      <c r="T250" s="257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8" t="s">
        <v>144</v>
      </c>
      <c r="AU250" s="258" t="s">
        <v>90</v>
      </c>
      <c r="AV250" s="15" t="s">
        <v>140</v>
      </c>
      <c r="AW250" s="15" t="s">
        <v>146</v>
      </c>
      <c r="AX250" s="15" t="s">
        <v>23</v>
      </c>
      <c r="AY250" s="258" t="s">
        <v>133</v>
      </c>
    </row>
    <row r="251" s="12" customFormat="1" ht="22.8" customHeight="1">
      <c r="A251" s="12"/>
      <c r="B251" s="192"/>
      <c r="C251" s="193"/>
      <c r="D251" s="194" t="s">
        <v>80</v>
      </c>
      <c r="E251" s="206" t="s">
        <v>407</v>
      </c>
      <c r="F251" s="206" t="s">
        <v>408</v>
      </c>
      <c r="G251" s="193"/>
      <c r="H251" s="193"/>
      <c r="I251" s="196"/>
      <c r="J251" s="207">
        <f>BK251</f>
        <v>0</v>
      </c>
      <c r="K251" s="193"/>
      <c r="L251" s="198"/>
      <c r="M251" s="199"/>
      <c r="N251" s="200"/>
      <c r="O251" s="200"/>
      <c r="P251" s="201">
        <f>SUM(P252:P253)</f>
        <v>0</v>
      </c>
      <c r="Q251" s="200"/>
      <c r="R251" s="201">
        <f>SUM(R252:R253)</f>
        <v>0</v>
      </c>
      <c r="S251" s="200"/>
      <c r="T251" s="202">
        <f>SUM(T252:T253)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3" t="s">
        <v>23</v>
      </c>
      <c r="AT251" s="204" t="s">
        <v>80</v>
      </c>
      <c r="AU251" s="204" t="s">
        <v>23</v>
      </c>
      <c r="AY251" s="203" t="s">
        <v>133</v>
      </c>
      <c r="BK251" s="205">
        <f>SUM(BK252:BK253)</f>
        <v>0</v>
      </c>
    </row>
    <row r="252" s="2" customFormat="1" ht="21.75" customHeight="1">
      <c r="A252" s="40"/>
      <c r="B252" s="41"/>
      <c r="C252" s="208" t="s">
        <v>337</v>
      </c>
      <c r="D252" s="208" t="s">
        <v>135</v>
      </c>
      <c r="E252" s="209" t="s">
        <v>410</v>
      </c>
      <c r="F252" s="210" t="s">
        <v>411</v>
      </c>
      <c r="G252" s="211" t="s">
        <v>385</v>
      </c>
      <c r="H252" s="212">
        <v>48.783999999999999</v>
      </c>
      <c r="I252" s="213"/>
      <c r="J252" s="214">
        <f>ROUND(I252*H252,2)</f>
        <v>0</v>
      </c>
      <c r="K252" s="210" t="s">
        <v>139</v>
      </c>
      <c r="L252" s="46"/>
      <c r="M252" s="215" t="s">
        <v>37</v>
      </c>
      <c r="N252" s="216" t="s">
        <v>52</v>
      </c>
      <c r="O252" s="86"/>
      <c r="P252" s="217">
        <f>O252*H252</f>
        <v>0</v>
      </c>
      <c r="Q252" s="217">
        <v>0</v>
      </c>
      <c r="R252" s="217">
        <f>Q252*H252</f>
        <v>0</v>
      </c>
      <c r="S252" s="217">
        <v>0</v>
      </c>
      <c r="T252" s="218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9" t="s">
        <v>140</v>
      </c>
      <c r="AT252" s="219" t="s">
        <v>135</v>
      </c>
      <c r="AU252" s="219" t="s">
        <v>90</v>
      </c>
      <c r="AY252" s="18" t="s">
        <v>133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8" t="s">
        <v>23</v>
      </c>
      <c r="BK252" s="220">
        <f>ROUND(I252*H252,2)</f>
        <v>0</v>
      </c>
      <c r="BL252" s="18" t="s">
        <v>140</v>
      </c>
      <c r="BM252" s="219" t="s">
        <v>652</v>
      </c>
    </row>
    <row r="253" s="2" customFormat="1">
      <c r="A253" s="40"/>
      <c r="B253" s="41"/>
      <c r="C253" s="42"/>
      <c r="D253" s="221" t="s">
        <v>142</v>
      </c>
      <c r="E253" s="42"/>
      <c r="F253" s="222" t="s">
        <v>413</v>
      </c>
      <c r="G253" s="42"/>
      <c r="H253" s="42"/>
      <c r="I253" s="223"/>
      <c r="J253" s="42"/>
      <c r="K253" s="42"/>
      <c r="L253" s="46"/>
      <c r="M253" s="269"/>
      <c r="N253" s="270"/>
      <c r="O253" s="271"/>
      <c r="P253" s="271"/>
      <c r="Q253" s="271"/>
      <c r="R253" s="271"/>
      <c r="S253" s="271"/>
      <c r="T253" s="272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8" t="s">
        <v>142</v>
      </c>
      <c r="AU253" s="18" t="s">
        <v>90</v>
      </c>
    </row>
    <row r="254" s="2" customFormat="1" ht="6.96" customHeight="1">
      <c r="A254" s="40"/>
      <c r="B254" s="61"/>
      <c r="C254" s="62"/>
      <c r="D254" s="62"/>
      <c r="E254" s="62"/>
      <c r="F254" s="62"/>
      <c r="G254" s="62"/>
      <c r="H254" s="62"/>
      <c r="I254" s="62"/>
      <c r="J254" s="62"/>
      <c r="K254" s="62"/>
      <c r="L254" s="46"/>
      <c r="M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</row>
  </sheetData>
  <sheetProtection sheet="1" autoFilter="0" formatColumns="0" formatRows="0" objects="1" scenarios="1" spinCount="100000" saltValue="shnLKQ9Zwy4Yp9CuIlOKbR4gYnsoG151VaN2oWlNATYNqDEggtvvgnHdo8D34/Ho0CnhEXcnytei3K6V3oD1Eg==" hashValue="cau6qqvVKSBW5kzcMy43GyybtYAqMCwYLfWox9LbZDKacnuEPe88LmrxAAdMwyTMyItbcgJl2i5IzUMEM0OzXg==" algorithmName="SHA-512" password="CC35"/>
  <autoFilter ref="C86:K253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112" r:id="rId1" display="https://podminky.urs.cz/item/CS_URS_2022_01/132251254"/>
    <hyperlink ref="F117" r:id="rId2" display="https://podminky.urs.cz/item/CS_URS_2022_01/162351103"/>
    <hyperlink ref="F123" r:id="rId3" display="https://podminky.urs.cz/item/CS_URS_2022_01/167151111"/>
    <hyperlink ref="F128" r:id="rId4" display="https://podminky.urs.cz/item/CS_URS_2022_01/174151101"/>
    <hyperlink ref="F132" r:id="rId5" display="https://podminky.urs.cz/item/CS_URS_2022_01/181951112"/>
    <hyperlink ref="F137" r:id="rId6" display="https://podminky.urs.cz/item/CS_URS_2022_01/321321116"/>
    <hyperlink ref="F145" r:id="rId7" display="https://podminky.urs.cz/item/CS_URS_2022_01/321351010"/>
    <hyperlink ref="F152" r:id="rId8" display="https://podminky.urs.cz/item/CS_URS_2022_01/321352010"/>
    <hyperlink ref="F158" r:id="rId9" display="https://podminky.urs.cz/item/CS_URS_2022_01/321366111"/>
    <hyperlink ref="F163" r:id="rId10" display="https://podminky.urs.cz/item/CS_URS_2022_01/321368211"/>
    <hyperlink ref="F168" r:id="rId11" display="https://podminky.urs.cz/item/CS_URS_2022_01/359901211"/>
    <hyperlink ref="F173" r:id="rId12" display="https://podminky.urs.cz/item/CS_URS_2022_01/430321616"/>
    <hyperlink ref="F178" r:id="rId13" display="https://podminky.urs.cz/item/CS_URS_2022_01/433351131"/>
    <hyperlink ref="F182" r:id="rId14" display="https://podminky.urs.cz/item/CS_URS_2022_01/433351132"/>
    <hyperlink ref="F186" r:id="rId15" display="https://podminky.urs.cz/item/CS_URS_2022_01/451313521"/>
    <hyperlink ref="F190" r:id="rId16" display="https://podminky.urs.cz/item/CS_URS_2022_01/452111141"/>
    <hyperlink ref="F197" r:id="rId17" display="https://podminky.urs.cz/item/CS_URS_2022_01/452311141"/>
    <hyperlink ref="F202" r:id="rId18" display="https://podminky.urs.cz/item/CS_URS_2022_01/452351101"/>
    <hyperlink ref="F206" r:id="rId19" display="https://podminky.urs.cz/item/CS_URS_2022_01/463212111"/>
    <hyperlink ref="F210" r:id="rId20" display="https://podminky.urs.cz/item/CS_URS_2022_01/463212191"/>
    <hyperlink ref="F214" r:id="rId21" display="https://podminky.urs.cz/item/CS_URS_2022_01/465513127"/>
    <hyperlink ref="F219" r:id="rId22" display="https://podminky.urs.cz/item/CS_URS_2022_01/612131131"/>
    <hyperlink ref="F231" r:id="rId23" display="https://podminky.urs.cz/item/CS_URS_2022_01/934956123"/>
    <hyperlink ref="F235" r:id="rId24" display="https://podminky.urs.cz/item/CS_URS_2022_01/953334121"/>
    <hyperlink ref="F253" r:id="rId25" display="https://podminky.urs.cz/item/CS_URS_2022_01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90</v>
      </c>
    </row>
    <row r="4" s="1" customFormat="1" ht="24.96" customHeight="1">
      <c r="B4" s="21"/>
      <c r="D4" s="132" t="s">
        <v>103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Retenční nádrž v k.ú. Malčice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104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653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19</v>
      </c>
      <c r="E11" s="40"/>
      <c r="F11" s="138" t="s">
        <v>20</v>
      </c>
      <c r="G11" s="40"/>
      <c r="H11" s="40"/>
      <c r="I11" s="134" t="s">
        <v>21</v>
      </c>
      <c r="J11" s="138" t="s">
        <v>106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24</v>
      </c>
      <c r="E12" s="40"/>
      <c r="F12" s="138" t="s">
        <v>25</v>
      </c>
      <c r="G12" s="40"/>
      <c r="H12" s="40"/>
      <c r="I12" s="134" t="s">
        <v>26</v>
      </c>
      <c r="J12" s="139" t="str">
        <f>'Rekapitulace stavby'!AN8</f>
        <v>25. 1. 2022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40"/>
      <c r="E13" s="40"/>
      <c r="F13" s="40"/>
      <c r="G13" s="40"/>
      <c r="H13" s="40"/>
      <c r="I13" s="140" t="s">
        <v>29</v>
      </c>
      <c r="J13" s="141" t="s">
        <v>107</v>
      </c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32</v>
      </c>
      <c r="E14" s="40"/>
      <c r="F14" s="40"/>
      <c r="G14" s="40"/>
      <c r="H14" s="40"/>
      <c r="I14" s="134" t="s">
        <v>33</v>
      </c>
      <c r="J14" s="138" t="s">
        <v>34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35</v>
      </c>
      <c r="F15" s="40"/>
      <c r="G15" s="40"/>
      <c r="H15" s="40"/>
      <c r="I15" s="134" t="s">
        <v>36</v>
      </c>
      <c r="J15" s="138" t="s">
        <v>37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38</v>
      </c>
      <c r="E17" s="40"/>
      <c r="F17" s="40"/>
      <c r="G17" s="40"/>
      <c r="H17" s="40"/>
      <c r="I17" s="134" t="s">
        <v>33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36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40</v>
      </c>
      <c r="E20" s="40"/>
      <c r="F20" s="40"/>
      <c r="G20" s="40"/>
      <c r="H20" s="40"/>
      <c r="I20" s="134" t="s">
        <v>33</v>
      </c>
      <c r="J20" s="138" t="s">
        <v>41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42</v>
      </c>
      <c r="F21" s="40"/>
      <c r="G21" s="40"/>
      <c r="H21" s="40"/>
      <c r="I21" s="134" t="s">
        <v>36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33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44</v>
      </c>
      <c r="F24" s="40"/>
      <c r="G24" s="40"/>
      <c r="H24" s="40"/>
      <c r="I24" s="134" t="s">
        <v>36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2"/>
      <c r="B27" s="143"/>
      <c r="C27" s="142"/>
      <c r="D27" s="142"/>
      <c r="E27" s="144" t="s">
        <v>654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47</v>
      </c>
      <c r="E30" s="40"/>
      <c r="F30" s="40"/>
      <c r="G30" s="40"/>
      <c r="H30" s="40"/>
      <c r="I30" s="40"/>
      <c r="J30" s="148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49</v>
      </c>
      <c r="G32" s="40"/>
      <c r="H32" s="40"/>
      <c r="I32" s="149" t="s">
        <v>48</v>
      </c>
      <c r="J32" s="149" t="s">
        <v>50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51</v>
      </c>
      <c r="E33" s="134" t="s">
        <v>52</v>
      </c>
      <c r="F33" s="151">
        <f>ROUND((SUM(BE83:BE148)),  2)</f>
        <v>0</v>
      </c>
      <c r="G33" s="40"/>
      <c r="H33" s="40"/>
      <c r="I33" s="152">
        <v>0.20999999999999999</v>
      </c>
      <c r="J33" s="151">
        <f>ROUND(((SUM(BE83:BE148))*I33),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53</v>
      </c>
      <c r="F34" s="151">
        <f>ROUND((SUM(BF83:BF148)),  2)</f>
        <v>0</v>
      </c>
      <c r="G34" s="40"/>
      <c r="H34" s="40"/>
      <c r="I34" s="152">
        <v>0.14999999999999999</v>
      </c>
      <c r="J34" s="151">
        <f>ROUND(((SUM(BF83:BF148))*I34),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54</v>
      </c>
      <c r="F35" s="151">
        <f>ROUND((SUM(BG83:BG148)),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55</v>
      </c>
      <c r="F36" s="151">
        <f>ROUND((SUM(BH83:BH148)),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56</v>
      </c>
      <c r="F37" s="151">
        <f>ROUND((SUM(BI83:BI148)),  2)</f>
        <v>0</v>
      </c>
      <c r="G37" s="40"/>
      <c r="H37" s="40"/>
      <c r="I37" s="152">
        <v>0</v>
      </c>
      <c r="J37" s="151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57</v>
      </c>
      <c r="E39" s="155"/>
      <c r="F39" s="155"/>
      <c r="G39" s="156" t="s">
        <v>58</v>
      </c>
      <c r="H39" s="157" t="s">
        <v>59</v>
      </c>
      <c r="I39" s="155"/>
      <c r="J39" s="158">
        <f>SUM(J30:J37)</f>
        <v>0</v>
      </c>
      <c r="K39" s="159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Retenční nádrž v k.ú. Malčice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04 - Bezpečnostní přeliv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24</v>
      </c>
      <c r="D52" s="42"/>
      <c r="E52" s="42"/>
      <c r="F52" s="28" t="str">
        <f>F12</f>
        <v>Malčice</v>
      </c>
      <c r="G52" s="42"/>
      <c r="H52" s="42"/>
      <c r="I52" s="33" t="s">
        <v>26</v>
      </c>
      <c r="J52" s="74" t="str">
        <f>IF(J12="","",J12)</f>
        <v>25. 1. 2022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32</v>
      </c>
      <c r="D54" s="42"/>
      <c r="E54" s="42"/>
      <c r="F54" s="28" t="str">
        <f>E15</f>
        <v>Česká republika - Státní pozemkový úřad, Praha 3</v>
      </c>
      <c r="G54" s="42"/>
      <c r="H54" s="42"/>
      <c r="I54" s="33" t="s">
        <v>40</v>
      </c>
      <c r="J54" s="38" t="str">
        <f>E21</f>
        <v>Ing. Ondřej Čížek, Malovice 20, Netolice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38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110</v>
      </c>
      <c r="D57" s="166"/>
      <c r="E57" s="166"/>
      <c r="F57" s="166"/>
      <c r="G57" s="166"/>
      <c r="H57" s="166"/>
      <c r="I57" s="166"/>
      <c r="J57" s="167" t="s">
        <v>111</v>
      </c>
      <c r="K57" s="166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79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112</v>
      </c>
    </row>
    <row r="60" s="9" customFormat="1" ht="24.96" customHeight="1">
      <c r="A60" s="9"/>
      <c r="B60" s="169"/>
      <c r="C60" s="170"/>
      <c r="D60" s="171" t="s">
        <v>655</v>
      </c>
      <c r="E60" s="172"/>
      <c r="F60" s="172"/>
      <c r="G60" s="172"/>
      <c r="H60" s="172"/>
      <c r="I60" s="172"/>
      <c r="J60" s="173">
        <f>J84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114</v>
      </c>
      <c r="E61" s="178"/>
      <c r="F61" s="178"/>
      <c r="G61" s="178"/>
      <c r="H61" s="178"/>
      <c r="I61" s="178"/>
      <c r="J61" s="179">
        <f>J85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115</v>
      </c>
      <c r="E62" s="178"/>
      <c r="F62" s="178"/>
      <c r="G62" s="178"/>
      <c r="H62" s="178"/>
      <c r="I62" s="178"/>
      <c r="J62" s="179">
        <f>J115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119</v>
      </c>
      <c r="E63" s="178"/>
      <c r="F63" s="178"/>
      <c r="G63" s="178"/>
      <c r="H63" s="178"/>
      <c r="I63" s="178"/>
      <c r="J63" s="179">
        <f>J146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120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4" t="str">
        <f>E7</f>
        <v>Retenční nádrž v k.ú. Malčice</v>
      </c>
      <c r="F73" s="33"/>
      <c r="G73" s="33"/>
      <c r="H73" s="33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104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SO 04 - Bezpečnostní přeliv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24</v>
      </c>
      <c r="D77" s="42"/>
      <c r="E77" s="42"/>
      <c r="F77" s="28" t="str">
        <f>F12</f>
        <v>Malčice</v>
      </c>
      <c r="G77" s="42"/>
      <c r="H77" s="42"/>
      <c r="I77" s="33" t="s">
        <v>26</v>
      </c>
      <c r="J77" s="74" t="str">
        <f>IF(J12="","",J12)</f>
        <v>25. 1. 2022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3" t="s">
        <v>32</v>
      </c>
      <c r="D79" s="42"/>
      <c r="E79" s="42"/>
      <c r="F79" s="28" t="str">
        <f>E15</f>
        <v>Česká republika - Státní pozemkový úřad, Praha 3</v>
      </c>
      <c r="G79" s="42"/>
      <c r="H79" s="42"/>
      <c r="I79" s="33" t="s">
        <v>40</v>
      </c>
      <c r="J79" s="38" t="str">
        <f>E21</f>
        <v>Ing. Ondřej Čížek, Malovice 20, Netolice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3" t="s">
        <v>38</v>
      </c>
      <c r="D80" s="42"/>
      <c r="E80" s="42"/>
      <c r="F80" s="28" t="str">
        <f>IF(E18="","",E18)</f>
        <v>Vyplň údaj</v>
      </c>
      <c r="G80" s="42"/>
      <c r="H80" s="42"/>
      <c r="I80" s="33" t="s">
        <v>43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1"/>
      <c r="B82" s="182"/>
      <c r="C82" s="183" t="s">
        <v>121</v>
      </c>
      <c r="D82" s="184" t="s">
        <v>66</v>
      </c>
      <c r="E82" s="184" t="s">
        <v>62</v>
      </c>
      <c r="F82" s="184" t="s">
        <v>63</v>
      </c>
      <c r="G82" s="184" t="s">
        <v>122</v>
      </c>
      <c r="H82" s="184" t="s">
        <v>123</v>
      </c>
      <c r="I82" s="184" t="s">
        <v>124</v>
      </c>
      <c r="J82" s="184" t="s">
        <v>111</v>
      </c>
      <c r="K82" s="185" t="s">
        <v>125</v>
      </c>
      <c r="L82" s="186"/>
      <c r="M82" s="94" t="s">
        <v>37</v>
      </c>
      <c r="N82" s="95" t="s">
        <v>51</v>
      </c>
      <c r="O82" s="95" t="s">
        <v>126</v>
      </c>
      <c r="P82" s="95" t="s">
        <v>127</v>
      </c>
      <c r="Q82" s="95" t="s">
        <v>128</v>
      </c>
      <c r="R82" s="95" t="s">
        <v>129</v>
      </c>
      <c r="S82" s="95" t="s">
        <v>130</v>
      </c>
      <c r="T82" s="96" t="s">
        <v>131</v>
      </c>
      <c r="U82" s="181"/>
      <c r="V82" s="181"/>
      <c r="W82" s="181"/>
      <c r="X82" s="181"/>
      <c r="Y82" s="181"/>
      <c r="Z82" s="181"/>
      <c r="AA82" s="181"/>
      <c r="AB82" s="181"/>
      <c r="AC82" s="181"/>
      <c r="AD82" s="181"/>
      <c r="AE82" s="181"/>
    </row>
    <row r="83" s="2" customFormat="1" ht="22.8" customHeight="1">
      <c r="A83" s="40"/>
      <c r="B83" s="41"/>
      <c r="C83" s="101" t="s">
        <v>132</v>
      </c>
      <c r="D83" s="42"/>
      <c r="E83" s="42"/>
      <c r="F83" s="42"/>
      <c r="G83" s="42"/>
      <c r="H83" s="42"/>
      <c r="I83" s="42"/>
      <c r="J83" s="187">
        <f>BK83</f>
        <v>0</v>
      </c>
      <c r="K83" s="42"/>
      <c r="L83" s="46"/>
      <c r="M83" s="97"/>
      <c r="N83" s="188"/>
      <c r="O83" s="98"/>
      <c r="P83" s="189">
        <f>P84</f>
        <v>0</v>
      </c>
      <c r="Q83" s="98"/>
      <c r="R83" s="189">
        <f>R84</f>
        <v>459.06288506999999</v>
      </c>
      <c r="S83" s="98"/>
      <c r="T83" s="190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80</v>
      </c>
      <c r="AU83" s="18" t="s">
        <v>112</v>
      </c>
      <c r="BK83" s="191">
        <f>BK84</f>
        <v>0</v>
      </c>
    </row>
    <row r="84" s="12" customFormat="1" ht="25.92" customHeight="1">
      <c r="A84" s="12"/>
      <c r="B84" s="192"/>
      <c r="C84" s="193"/>
      <c r="D84" s="194" t="s">
        <v>80</v>
      </c>
      <c r="E84" s="195" t="s">
        <v>81</v>
      </c>
      <c r="F84" s="195" t="s">
        <v>98</v>
      </c>
      <c r="G84" s="193"/>
      <c r="H84" s="193"/>
      <c r="I84" s="196"/>
      <c r="J84" s="197">
        <f>BK84</f>
        <v>0</v>
      </c>
      <c r="K84" s="193"/>
      <c r="L84" s="198"/>
      <c r="M84" s="199"/>
      <c r="N84" s="200"/>
      <c r="O84" s="200"/>
      <c r="P84" s="201">
        <f>P85+P115+P146</f>
        <v>0</v>
      </c>
      <c r="Q84" s="200"/>
      <c r="R84" s="201">
        <f>R85+R115+R146</f>
        <v>459.06288506999999</v>
      </c>
      <c r="S84" s="200"/>
      <c r="T84" s="202">
        <f>T85+T115+T146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3" t="s">
        <v>23</v>
      </c>
      <c r="AT84" s="204" t="s">
        <v>80</v>
      </c>
      <c r="AU84" s="204" t="s">
        <v>81</v>
      </c>
      <c r="AY84" s="203" t="s">
        <v>133</v>
      </c>
      <c r="BK84" s="205">
        <f>BK85+BK115+BK146</f>
        <v>0</v>
      </c>
    </row>
    <row r="85" s="12" customFormat="1" ht="22.8" customHeight="1">
      <c r="A85" s="12"/>
      <c r="B85" s="192"/>
      <c r="C85" s="193"/>
      <c r="D85" s="194" t="s">
        <v>80</v>
      </c>
      <c r="E85" s="206" t="s">
        <v>23</v>
      </c>
      <c r="F85" s="206" t="s">
        <v>134</v>
      </c>
      <c r="G85" s="193"/>
      <c r="H85" s="193"/>
      <c r="I85" s="196"/>
      <c r="J85" s="207">
        <f>BK85</f>
        <v>0</v>
      </c>
      <c r="K85" s="193"/>
      <c r="L85" s="198"/>
      <c r="M85" s="199"/>
      <c r="N85" s="200"/>
      <c r="O85" s="200"/>
      <c r="P85" s="201">
        <f>SUM(P86:P114)</f>
        <v>0</v>
      </c>
      <c r="Q85" s="200"/>
      <c r="R85" s="201">
        <f>SUM(R86:R114)</f>
        <v>0</v>
      </c>
      <c r="S85" s="200"/>
      <c r="T85" s="202">
        <f>SUM(T86:T114)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3" t="s">
        <v>23</v>
      </c>
      <c r="AT85" s="204" t="s">
        <v>80</v>
      </c>
      <c r="AU85" s="204" t="s">
        <v>23</v>
      </c>
      <c r="AY85" s="203" t="s">
        <v>133</v>
      </c>
      <c r="BK85" s="205">
        <f>SUM(BK86:BK114)</f>
        <v>0</v>
      </c>
    </row>
    <row r="86" s="2" customFormat="1" ht="16.5" customHeight="1">
      <c r="A86" s="40"/>
      <c r="B86" s="41"/>
      <c r="C86" s="208" t="s">
        <v>23</v>
      </c>
      <c r="D86" s="208" t="s">
        <v>135</v>
      </c>
      <c r="E86" s="209" t="s">
        <v>173</v>
      </c>
      <c r="F86" s="210" t="s">
        <v>174</v>
      </c>
      <c r="G86" s="211" t="s">
        <v>138</v>
      </c>
      <c r="H86" s="212">
        <v>500</v>
      </c>
      <c r="I86" s="213"/>
      <c r="J86" s="214">
        <f>ROUND(I86*H86,2)</f>
        <v>0</v>
      </c>
      <c r="K86" s="210" t="s">
        <v>139</v>
      </c>
      <c r="L86" s="46"/>
      <c r="M86" s="215" t="s">
        <v>37</v>
      </c>
      <c r="N86" s="216" t="s">
        <v>52</v>
      </c>
      <c r="O86" s="86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9" t="s">
        <v>140</v>
      </c>
      <c r="AT86" s="219" t="s">
        <v>135</v>
      </c>
      <c r="AU86" s="219" t="s">
        <v>90</v>
      </c>
      <c r="AY86" s="18" t="s">
        <v>133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8" t="s">
        <v>23</v>
      </c>
      <c r="BK86" s="220">
        <f>ROUND(I86*H86,2)</f>
        <v>0</v>
      </c>
      <c r="BL86" s="18" t="s">
        <v>140</v>
      </c>
      <c r="BM86" s="219" t="s">
        <v>656</v>
      </c>
    </row>
    <row r="87" s="2" customFormat="1">
      <c r="A87" s="40"/>
      <c r="B87" s="41"/>
      <c r="C87" s="42"/>
      <c r="D87" s="221" t="s">
        <v>142</v>
      </c>
      <c r="E87" s="42"/>
      <c r="F87" s="222" t="s">
        <v>176</v>
      </c>
      <c r="G87" s="42"/>
      <c r="H87" s="42"/>
      <c r="I87" s="223"/>
      <c r="J87" s="42"/>
      <c r="K87" s="42"/>
      <c r="L87" s="46"/>
      <c r="M87" s="224"/>
      <c r="N87" s="22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142</v>
      </c>
      <c r="AU87" s="18" t="s">
        <v>90</v>
      </c>
    </row>
    <row r="88" s="13" customFormat="1">
      <c r="A88" s="13"/>
      <c r="B88" s="226"/>
      <c r="C88" s="227"/>
      <c r="D88" s="228" t="s">
        <v>144</v>
      </c>
      <c r="E88" s="229" t="s">
        <v>37</v>
      </c>
      <c r="F88" s="230" t="s">
        <v>145</v>
      </c>
      <c r="G88" s="227"/>
      <c r="H88" s="229" t="s">
        <v>37</v>
      </c>
      <c r="I88" s="231"/>
      <c r="J88" s="227"/>
      <c r="K88" s="227"/>
      <c r="L88" s="232"/>
      <c r="M88" s="233"/>
      <c r="N88" s="234"/>
      <c r="O88" s="234"/>
      <c r="P88" s="234"/>
      <c r="Q88" s="234"/>
      <c r="R88" s="234"/>
      <c r="S88" s="234"/>
      <c r="T88" s="235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6" t="s">
        <v>144</v>
      </c>
      <c r="AU88" s="236" t="s">
        <v>90</v>
      </c>
      <c r="AV88" s="13" t="s">
        <v>23</v>
      </c>
      <c r="AW88" s="13" t="s">
        <v>146</v>
      </c>
      <c r="AX88" s="13" t="s">
        <v>81</v>
      </c>
      <c r="AY88" s="236" t="s">
        <v>133</v>
      </c>
    </row>
    <row r="89" s="14" customFormat="1">
      <c r="A89" s="14"/>
      <c r="B89" s="237"/>
      <c r="C89" s="238"/>
      <c r="D89" s="228" t="s">
        <v>144</v>
      </c>
      <c r="E89" s="239" t="s">
        <v>37</v>
      </c>
      <c r="F89" s="240" t="s">
        <v>657</v>
      </c>
      <c r="G89" s="238"/>
      <c r="H89" s="241">
        <v>500</v>
      </c>
      <c r="I89" s="242"/>
      <c r="J89" s="238"/>
      <c r="K89" s="238"/>
      <c r="L89" s="243"/>
      <c r="M89" s="244"/>
      <c r="N89" s="245"/>
      <c r="O89" s="245"/>
      <c r="P89" s="245"/>
      <c r="Q89" s="245"/>
      <c r="R89" s="245"/>
      <c r="S89" s="245"/>
      <c r="T89" s="246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7" t="s">
        <v>144</v>
      </c>
      <c r="AU89" s="247" t="s">
        <v>90</v>
      </c>
      <c r="AV89" s="14" t="s">
        <v>90</v>
      </c>
      <c r="AW89" s="14" t="s">
        <v>146</v>
      </c>
      <c r="AX89" s="14" t="s">
        <v>81</v>
      </c>
      <c r="AY89" s="247" t="s">
        <v>133</v>
      </c>
    </row>
    <row r="90" s="15" customFormat="1">
      <c r="A90" s="15"/>
      <c r="B90" s="248"/>
      <c r="C90" s="249"/>
      <c r="D90" s="228" t="s">
        <v>144</v>
      </c>
      <c r="E90" s="250" t="s">
        <v>37</v>
      </c>
      <c r="F90" s="251" t="s">
        <v>148</v>
      </c>
      <c r="G90" s="249"/>
      <c r="H90" s="252">
        <v>500</v>
      </c>
      <c r="I90" s="253"/>
      <c r="J90" s="249"/>
      <c r="K90" s="249"/>
      <c r="L90" s="254"/>
      <c r="M90" s="255"/>
      <c r="N90" s="256"/>
      <c r="O90" s="256"/>
      <c r="P90" s="256"/>
      <c r="Q90" s="256"/>
      <c r="R90" s="256"/>
      <c r="S90" s="256"/>
      <c r="T90" s="257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8" t="s">
        <v>144</v>
      </c>
      <c r="AU90" s="258" t="s">
        <v>90</v>
      </c>
      <c r="AV90" s="15" t="s">
        <v>140</v>
      </c>
      <c r="AW90" s="15" t="s">
        <v>146</v>
      </c>
      <c r="AX90" s="15" t="s">
        <v>23</v>
      </c>
      <c r="AY90" s="258" t="s">
        <v>133</v>
      </c>
    </row>
    <row r="91" s="2" customFormat="1" ht="21.75" customHeight="1">
      <c r="A91" s="40"/>
      <c r="B91" s="41"/>
      <c r="C91" s="208" t="s">
        <v>90</v>
      </c>
      <c r="D91" s="208" t="s">
        <v>135</v>
      </c>
      <c r="E91" s="209" t="s">
        <v>658</v>
      </c>
      <c r="F91" s="210" t="s">
        <v>659</v>
      </c>
      <c r="G91" s="211" t="s">
        <v>181</v>
      </c>
      <c r="H91" s="212">
        <v>370.12</v>
      </c>
      <c r="I91" s="213"/>
      <c r="J91" s="214">
        <f>ROUND(I91*H91,2)</f>
        <v>0</v>
      </c>
      <c r="K91" s="210" t="s">
        <v>139</v>
      </c>
      <c r="L91" s="46"/>
      <c r="M91" s="215" t="s">
        <v>37</v>
      </c>
      <c r="N91" s="216" t="s">
        <v>52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140</v>
      </c>
      <c r="AT91" s="219" t="s">
        <v>135</v>
      </c>
      <c r="AU91" s="219" t="s">
        <v>90</v>
      </c>
      <c r="AY91" s="18" t="s">
        <v>133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8" t="s">
        <v>23</v>
      </c>
      <c r="BK91" s="220">
        <f>ROUND(I91*H91,2)</f>
        <v>0</v>
      </c>
      <c r="BL91" s="18" t="s">
        <v>140</v>
      </c>
      <c r="BM91" s="219" t="s">
        <v>660</v>
      </c>
    </row>
    <row r="92" s="2" customFormat="1">
      <c r="A92" s="40"/>
      <c r="B92" s="41"/>
      <c r="C92" s="42"/>
      <c r="D92" s="221" t="s">
        <v>142</v>
      </c>
      <c r="E92" s="42"/>
      <c r="F92" s="222" t="s">
        <v>661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142</v>
      </c>
      <c r="AU92" s="18" t="s">
        <v>90</v>
      </c>
    </row>
    <row r="93" s="14" customFormat="1">
      <c r="A93" s="14"/>
      <c r="B93" s="237"/>
      <c r="C93" s="238"/>
      <c r="D93" s="228" t="s">
        <v>144</v>
      </c>
      <c r="E93" s="239" t="s">
        <v>37</v>
      </c>
      <c r="F93" s="240" t="s">
        <v>662</v>
      </c>
      <c r="G93" s="238"/>
      <c r="H93" s="241">
        <v>370.12</v>
      </c>
      <c r="I93" s="242"/>
      <c r="J93" s="238"/>
      <c r="K93" s="238"/>
      <c r="L93" s="243"/>
      <c r="M93" s="244"/>
      <c r="N93" s="245"/>
      <c r="O93" s="245"/>
      <c r="P93" s="245"/>
      <c r="Q93" s="245"/>
      <c r="R93" s="245"/>
      <c r="S93" s="245"/>
      <c r="T93" s="24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7" t="s">
        <v>144</v>
      </c>
      <c r="AU93" s="247" t="s">
        <v>90</v>
      </c>
      <c r="AV93" s="14" t="s">
        <v>90</v>
      </c>
      <c r="AW93" s="14" t="s">
        <v>146</v>
      </c>
      <c r="AX93" s="14" t="s">
        <v>81</v>
      </c>
      <c r="AY93" s="247" t="s">
        <v>133</v>
      </c>
    </row>
    <row r="94" s="15" customFormat="1">
      <c r="A94" s="15"/>
      <c r="B94" s="248"/>
      <c r="C94" s="249"/>
      <c r="D94" s="228" t="s">
        <v>144</v>
      </c>
      <c r="E94" s="250" t="s">
        <v>37</v>
      </c>
      <c r="F94" s="251" t="s">
        <v>148</v>
      </c>
      <c r="G94" s="249"/>
      <c r="H94" s="252">
        <v>370.12</v>
      </c>
      <c r="I94" s="253"/>
      <c r="J94" s="249"/>
      <c r="K94" s="249"/>
      <c r="L94" s="254"/>
      <c r="M94" s="255"/>
      <c r="N94" s="256"/>
      <c r="O94" s="256"/>
      <c r="P94" s="256"/>
      <c r="Q94" s="256"/>
      <c r="R94" s="256"/>
      <c r="S94" s="256"/>
      <c r="T94" s="257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8" t="s">
        <v>144</v>
      </c>
      <c r="AU94" s="258" t="s">
        <v>90</v>
      </c>
      <c r="AV94" s="15" t="s">
        <v>140</v>
      </c>
      <c r="AW94" s="15" t="s">
        <v>146</v>
      </c>
      <c r="AX94" s="15" t="s">
        <v>23</v>
      </c>
      <c r="AY94" s="258" t="s">
        <v>133</v>
      </c>
    </row>
    <row r="95" s="2" customFormat="1" ht="24.15" customHeight="1">
      <c r="A95" s="40"/>
      <c r="B95" s="41"/>
      <c r="C95" s="208" t="s">
        <v>156</v>
      </c>
      <c r="D95" s="208" t="s">
        <v>135</v>
      </c>
      <c r="E95" s="209" t="s">
        <v>663</v>
      </c>
      <c r="F95" s="210" t="s">
        <v>664</v>
      </c>
      <c r="G95" s="211" t="s">
        <v>181</v>
      </c>
      <c r="H95" s="212">
        <v>10.92</v>
      </c>
      <c r="I95" s="213"/>
      <c r="J95" s="214">
        <f>ROUND(I95*H95,2)</f>
        <v>0</v>
      </c>
      <c r="K95" s="210" t="s">
        <v>139</v>
      </c>
      <c r="L95" s="46"/>
      <c r="M95" s="215" t="s">
        <v>37</v>
      </c>
      <c r="N95" s="216" t="s">
        <v>52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140</v>
      </c>
      <c r="AT95" s="219" t="s">
        <v>135</v>
      </c>
      <c r="AU95" s="219" t="s">
        <v>90</v>
      </c>
      <c r="AY95" s="18" t="s">
        <v>133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8" t="s">
        <v>23</v>
      </c>
      <c r="BK95" s="220">
        <f>ROUND(I95*H95,2)</f>
        <v>0</v>
      </c>
      <c r="BL95" s="18" t="s">
        <v>140</v>
      </c>
      <c r="BM95" s="219" t="s">
        <v>665</v>
      </c>
    </row>
    <row r="96" s="2" customFormat="1">
      <c r="A96" s="40"/>
      <c r="B96" s="41"/>
      <c r="C96" s="42"/>
      <c r="D96" s="221" t="s">
        <v>142</v>
      </c>
      <c r="E96" s="42"/>
      <c r="F96" s="222" t="s">
        <v>666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142</v>
      </c>
      <c r="AU96" s="18" t="s">
        <v>90</v>
      </c>
    </row>
    <row r="97" s="14" customFormat="1">
      <c r="A97" s="14"/>
      <c r="B97" s="237"/>
      <c r="C97" s="238"/>
      <c r="D97" s="228" t="s">
        <v>144</v>
      </c>
      <c r="E97" s="239" t="s">
        <v>37</v>
      </c>
      <c r="F97" s="240" t="s">
        <v>667</v>
      </c>
      <c r="G97" s="238"/>
      <c r="H97" s="241">
        <v>10.92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144</v>
      </c>
      <c r="AU97" s="247" t="s">
        <v>90</v>
      </c>
      <c r="AV97" s="14" t="s">
        <v>90</v>
      </c>
      <c r="AW97" s="14" t="s">
        <v>146</v>
      </c>
      <c r="AX97" s="14" t="s">
        <v>81</v>
      </c>
      <c r="AY97" s="247" t="s">
        <v>133</v>
      </c>
    </row>
    <row r="98" s="15" customFormat="1">
      <c r="A98" s="15"/>
      <c r="B98" s="248"/>
      <c r="C98" s="249"/>
      <c r="D98" s="228" t="s">
        <v>144</v>
      </c>
      <c r="E98" s="250" t="s">
        <v>37</v>
      </c>
      <c r="F98" s="251" t="s">
        <v>148</v>
      </c>
      <c r="G98" s="249"/>
      <c r="H98" s="252">
        <v>10.92</v>
      </c>
      <c r="I98" s="253"/>
      <c r="J98" s="249"/>
      <c r="K98" s="249"/>
      <c r="L98" s="254"/>
      <c r="M98" s="255"/>
      <c r="N98" s="256"/>
      <c r="O98" s="256"/>
      <c r="P98" s="256"/>
      <c r="Q98" s="256"/>
      <c r="R98" s="256"/>
      <c r="S98" s="256"/>
      <c r="T98" s="257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8" t="s">
        <v>144</v>
      </c>
      <c r="AU98" s="258" t="s">
        <v>90</v>
      </c>
      <c r="AV98" s="15" t="s">
        <v>140</v>
      </c>
      <c r="AW98" s="15" t="s">
        <v>146</v>
      </c>
      <c r="AX98" s="15" t="s">
        <v>23</v>
      </c>
      <c r="AY98" s="258" t="s">
        <v>133</v>
      </c>
    </row>
    <row r="99" s="2" customFormat="1" ht="37.8" customHeight="1">
      <c r="A99" s="40"/>
      <c r="B99" s="41"/>
      <c r="C99" s="208" t="s">
        <v>140</v>
      </c>
      <c r="D99" s="208" t="s">
        <v>135</v>
      </c>
      <c r="E99" s="209" t="s">
        <v>197</v>
      </c>
      <c r="F99" s="210" t="s">
        <v>198</v>
      </c>
      <c r="G99" s="211" t="s">
        <v>181</v>
      </c>
      <c r="H99" s="212">
        <v>150</v>
      </c>
      <c r="I99" s="213"/>
      <c r="J99" s="214">
        <f>ROUND(I99*H99,2)</f>
        <v>0</v>
      </c>
      <c r="K99" s="210" t="s">
        <v>139</v>
      </c>
      <c r="L99" s="46"/>
      <c r="M99" s="215" t="s">
        <v>37</v>
      </c>
      <c r="N99" s="216" t="s">
        <v>52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140</v>
      </c>
      <c r="AT99" s="219" t="s">
        <v>135</v>
      </c>
      <c r="AU99" s="219" t="s">
        <v>90</v>
      </c>
      <c r="AY99" s="18" t="s">
        <v>133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8" t="s">
        <v>23</v>
      </c>
      <c r="BK99" s="220">
        <f>ROUND(I99*H99,2)</f>
        <v>0</v>
      </c>
      <c r="BL99" s="18" t="s">
        <v>140</v>
      </c>
      <c r="BM99" s="219" t="s">
        <v>668</v>
      </c>
    </row>
    <row r="100" s="2" customFormat="1">
      <c r="A100" s="40"/>
      <c r="B100" s="41"/>
      <c r="C100" s="42"/>
      <c r="D100" s="221" t="s">
        <v>142</v>
      </c>
      <c r="E100" s="42"/>
      <c r="F100" s="222" t="s">
        <v>200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142</v>
      </c>
      <c r="AU100" s="18" t="s">
        <v>90</v>
      </c>
    </row>
    <row r="101" s="14" customFormat="1">
      <c r="A101" s="14"/>
      <c r="B101" s="237"/>
      <c r="C101" s="238"/>
      <c r="D101" s="228" t="s">
        <v>144</v>
      </c>
      <c r="E101" s="239" t="s">
        <v>37</v>
      </c>
      <c r="F101" s="240" t="s">
        <v>669</v>
      </c>
      <c r="G101" s="238"/>
      <c r="H101" s="241">
        <v>150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144</v>
      </c>
      <c r="AU101" s="247" t="s">
        <v>90</v>
      </c>
      <c r="AV101" s="14" t="s">
        <v>90</v>
      </c>
      <c r="AW101" s="14" t="s">
        <v>146</v>
      </c>
      <c r="AX101" s="14" t="s">
        <v>81</v>
      </c>
      <c r="AY101" s="247" t="s">
        <v>133</v>
      </c>
    </row>
    <row r="102" s="15" customFormat="1">
      <c r="A102" s="15"/>
      <c r="B102" s="248"/>
      <c r="C102" s="249"/>
      <c r="D102" s="228" t="s">
        <v>144</v>
      </c>
      <c r="E102" s="250" t="s">
        <v>37</v>
      </c>
      <c r="F102" s="251" t="s">
        <v>148</v>
      </c>
      <c r="G102" s="249"/>
      <c r="H102" s="252">
        <v>150</v>
      </c>
      <c r="I102" s="253"/>
      <c r="J102" s="249"/>
      <c r="K102" s="249"/>
      <c r="L102" s="254"/>
      <c r="M102" s="255"/>
      <c r="N102" s="256"/>
      <c r="O102" s="256"/>
      <c r="P102" s="256"/>
      <c r="Q102" s="256"/>
      <c r="R102" s="256"/>
      <c r="S102" s="256"/>
      <c r="T102" s="257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8" t="s">
        <v>144</v>
      </c>
      <c r="AU102" s="258" t="s">
        <v>90</v>
      </c>
      <c r="AV102" s="15" t="s">
        <v>140</v>
      </c>
      <c r="AW102" s="15" t="s">
        <v>146</v>
      </c>
      <c r="AX102" s="15" t="s">
        <v>23</v>
      </c>
      <c r="AY102" s="258" t="s">
        <v>133</v>
      </c>
    </row>
    <row r="103" s="2" customFormat="1" ht="37.8" customHeight="1">
      <c r="A103" s="40"/>
      <c r="B103" s="41"/>
      <c r="C103" s="208" t="s">
        <v>167</v>
      </c>
      <c r="D103" s="208" t="s">
        <v>135</v>
      </c>
      <c r="E103" s="209" t="s">
        <v>207</v>
      </c>
      <c r="F103" s="210" t="s">
        <v>208</v>
      </c>
      <c r="G103" s="211" t="s">
        <v>181</v>
      </c>
      <c r="H103" s="212">
        <v>381.04000000000002</v>
      </c>
      <c r="I103" s="213"/>
      <c r="J103" s="214">
        <f>ROUND(I103*H103,2)</f>
        <v>0</v>
      </c>
      <c r="K103" s="210" t="s">
        <v>139</v>
      </c>
      <c r="L103" s="46"/>
      <c r="M103" s="215" t="s">
        <v>37</v>
      </c>
      <c r="N103" s="216" t="s">
        <v>52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140</v>
      </c>
      <c r="AT103" s="219" t="s">
        <v>135</v>
      </c>
      <c r="AU103" s="219" t="s">
        <v>90</v>
      </c>
      <c r="AY103" s="18" t="s">
        <v>133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8" t="s">
        <v>23</v>
      </c>
      <c r="BK103" s="220">
        <f>ROUND(I103*H103,2)</f>
        <v>0</v>
      </c>
      <c r="BL103" s="18" t="s">
        <v>140</v>
      </c>
      <c r="BM103" s="219" t="s">
        <v>670</v>
      </c>
    </row>
    <row r="104" s="2" customFormat="1">
      <c r="A104" s="40"/>
      <c r="B104" s="41"/>
      <c r="C104" s="42"/>
      <c r="D104" s="221" t="s">
        <v>142</v>
      </c>
      <c r="E104" s="42"/>
      <c r="F104" s="222" t="s">
        <v>210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142</v>
      </c>
      <c r="AU104" s="18" t="s">
        <v>90</v>
      </c>
    </row>
    <row r="105" s="14" customFormat="1">
      <c r="A105" s="14"/>
      <c r="B105" s="237"/>
      <c r="C105" s="238"/>
      <c r="D105" s="228" t="s">
        <v>144</v>
      </c>
      <c r="E105" s="239" t="s">
        <v>37</v>
      </c>
      <c r="F105" s="240" t="s">
        <v>671</v>
      </c>
      <c r="G105" s="238"/>
      <c r="H105" s="241">
        <v>381.04000000000002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144</v>
      </c>
      <c r="AU105" s="247" t="s">
        <v>90</v>
      </c>
      <c r="AV105" s="14" t="s">
        <v>90</v>
      </c>
      <c r="AW105" s="14" t="s">
        <v>146</v>
      </c>
      <c r="AX105" s="14" t="s">
        <v>81</v>
      </c>
      <c r="AY105" s="247" t="s">
        <v>133</v>
      </c>
    </row>
    <row r="106" s="15" customFormat="1">
      <c r="A106" s="15"/>
      <c r="B106" s="248"/>
      <c r="C106" s="249"/>
      <c r="D106" s="228" t="s">
        <v>144</v>
      </c>
      <c r="E106" s="250" t="s">
        <v>37</v>
      </c>
      <c r="F106" s="251" t="s">
        <v>148</v>
      </c>
      <c r="G106" s="249"/>
      <c r="H106" s="252">
        <v>381.04000000000002</v>
      </c>
      <c r="I106" s="253"/>
      <c r="J106" s="249"/>
      <c r="K106" s="249"/>
      <c r="L106" s="254"/>
      <c r="M106" s="255"/>
      <c r="N106" s="256"/>
      <c r="O106" s="256"/>
      <c r="P106" s="256"/>
      <c r="Q106" s="256"/>
      <c r="R106" s="256"/>
      <c r="S106" s="256"/>
      <c r="T106" s="257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8" t="s">
        <v>144</v>
      </c>
      <c r="AU106" s="258" t="s">
        <v>90</v>
      </c>
      <c r="AV106" s="15" t="s">
        <v>140</v>
      </c>
      <c r="AW106" s="15" t="s">
        <v>146</v>
      </c>
      <c r="AX106" s="15" t="s">
        <v>23</v>
      </c>
      <c r="AY106" s="258" t="s">
        <v>133</v>
      </c>
    </row>
    <row r="107" s="2" customFormat="1" ht="21.75" customHeight="1">
      <c r="A107" s="40"/>
      <c r="B107" s="41"/>
      <c r="C107" s="208" t="s">
        <v>172</v>
      </c>
      <c r="D107" s="208" t="s">
        <v>135</v>
      </c>
      <c r="E107" s="209" t="s">
        <v>269</v>
      </c>
      <c r="F107" s="210" t="s">
        <v>270</v>
      </c>
      <c r="G107" s="211" t="s">
        <v>138</v>
      </c>
      <c r="H107" s="212">
        <v>210</v>
      </c>
      <c r="I107" s="213"/>
      <c r="J107" s="214">
        <f>ROUND(I107*H107,2)</f>
        <v>0</v>
      </c>
      <c r="K107" s="210" t="s">
        <v>139</v>
      </c>
      <c r="L107" s="46"/>
      <c r="M107" s="215" t="s">
        <v>37</v>
      </c>
      <c r="N107" s="216" t="s">
        <v>52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140</v>
      </c>
      <c r="AT107" s="219" t="s">
        <v>135</v>
      </c>
      <c r="AU107" s="219" t="s">
        <v>90</v>
      </c>
      <c r="AY107" s="18" t="s">
        <v>133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8" t="s">
        <v>23</v>
      </c>
      <c r="BK107" s="220">
        <f>ROUND(I107*H107,2)</f>
        <v>0</v>
      </c>
      <c r="BL107" s="18" t="s">
        <v>140</v>
      </c>
      <c r="BM107" s="219" t="s">
        <v>672</v>
      </c>
    </row>
    <row r="108" s="2" customFormat="1">
      <c r="A108" s="40"/>
      <c r="B108" s="41"/>
      <c r="C108" s="42"/>
      <c r="D108" s="221" t="s">
        <v>142</v>
      </c>
      <c r="E108" s="42"/>
      <c r="F108" s="222" t="s">
        <v>272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142</v>
      </c>
      <c r="AU108" s="18" t="s">
        <v>90</v>
      </c>
    </row>
    <row r="109" s="14" customFormat="1">
      <c r="A109" s="14"/>
      <c r="B109" s="237"/>
      <c r="C109" s="238"/>
      <c r="D109" s="228" t="s">
        <v>144</v>
      </c>
      <c r="E109" s="239" t="s">
        <v>37</v>
      </c>
      <c r="F109" s="240" t="s">
        <v>673</v>
      </c>
      <c r="G109" s="238"/>
      <c r="H109" s="241">
        <v>210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144</v>
      </c>
      <c r="AU109" s="247" t="s">
        <v>90</v>
      </c>
      <c r="AV109" s="14" t="s">
        <v>90</v>
      </c>
      <c r="AW109" s="14" t="s">
        <v>146</v>
      </c>
      <c r="AX109" s="14" t="s">
        <v>81</v>
      </c>
      <c r="AY109" s="247" t="s">
        <v>133</v>
      </c>
    </row>
    <row r="110" s="15" customFormat="1">
      <c r="A110" s="15"/>
      <c r="B110" s="248"/>
      <c r="C110" s="249"/>
      <c r="D110" s="228" t="s">
        <v>144</v>
      </c>
      <c r="E110" s="250" t="s">
        <v>37</v>
      </c>
      <c r="F110" s="251" t="s">
        <v>148</v>
      </c>
      <c r="G110" s="249"/>
      <c r="H110" s="252">
        <v>210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7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8" t="s">
        <v>144</v>
      </c>
      <c r="AU110" s="258" t="s">
        <v>90</v>
      </c>
      <c r="AV110" s="15" t="s">
        <v>140</v>
      </c>
      <c r="AW110" s="15" t="s">
        <v>146</v>
      </c>
      <c r="AX110" s="15" t="s">
        <v>23</v>
      </c>
      <c r="AY110" s="258" t="s">
        <v>133</v>
      </c>
    </row>
    <row r="111" s="2" customFormat="1" ht="24.15" customHeight="1">
      <c r="A111" s="40"/>
      <c r="B111" s="41"/>
      <c r="C111" s="208" t="s">
        <v>178</v>
      </c>
      <c r="D111" s="208" t="s">
        <v>135</v>
      </c>
      <c r="E111" s="209" t="s">
        <v>481</v>
      </c>
      <c r="F111" s="210" t="s">
        <v>482</v>
      </c>
      <c r="G111" s="211" t="s">
        <v>138</v>
      </c>
      <c r="H111" s="212">
        <v>262.5</v>
      </c>
      <c r="I111" s="213"/>
      <c r="J111" s="214">
        <f>ROUND(I111*H111,2)</f>
        <v>0</v>
      </c>
      <c r="K111" s="210" t="s">
        <v>139</v>
      </c>
      <c r="L111" s="46"/>
      <c r="M111" s="215" t="s">
        <v>37</v>
      </c>
      <c r="N111" s="216" t="s">
        <v>52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140</v>
      </c>
      <c r="AT111" s="219" t="s">
        <v>135</v>
      </c>
      <c r="AU111" s="219" t="s">
        <v>90</v>
      </c>
      <c r="AY111" s="18" t="s">
        <v>133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8" t="s">
        <v>23</v>
      </c>
      <c r="BK111" s="220">
        <f>ROUND(I111*H111,2)</f>
        <v>0</v>
      </c>
      <c r="BL111" s="18" t="s">
        <v>140</v>
      </c>
      <c r="BM111" s="219" t="s">
        <v>674</v>
      </c>
    </row>
    <row r="112" s="2" customFormat="1">
      <c r="A112" s="40"/>
      <c r="B112" s="41"/>
      <c r="C112" s="42"/>
      <c r="D112" s="221" t="s">
        <v>142</v>
      </c>
      <c r="E112" s="42"/>
      <c r="F112" s="222" t="s">
        <v>484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142</v>
      </c>
      <c r="AU112" s="18" t="s">
        <v>90</v>
      </c>
    </row>
    <row r="113" s="14" customFormat="1">
      <c r="A113" s="14"/>
      <c r="B113" s="237"/>
      <c r="C113" s="238"/>
      <c r="D113" s="228" t="s">
        <v>144</v>
      </c>
      <c r="E113" s="239" t="s">
        <v>37</v>
      </c>
      <c r="F113" s="240" t="s">
        <v>675</v>
      </c>
      <c r="G113" s="238"/>
      <c r="H113" s="241">
        <v>262.5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144</v>
      </c>
      <c r="AU113" s="247" t="s">
        <v>90</v>
      </c>
      <c r="AV113" s="14" t="s">
        <v>90</v>
      </c>
      <c r="AW113" s="14" t="s">
        <v>146</v>
      </c>
      <c r="AX113" s="14" t="s">
        <v>81</v>
      </c>
      <c r="AY113" s="247" t="s">
        <v>133</v>
      </c>
    </row>
    <row r="114" s="15" customFormat="1">
      <c r="A114" s="15"/>
      <c r="B114" s="248"/>
      <c r="C114" s="249"/>
      <c r="D114" s="228" t="s">
        <v>144</v>
      </c>
      <c r="E114" s="250" t="s">
        <v>37</v>
      </c>
      <c r="F114" s="251" t="s">
        <v>148</v>
      </c>
      <c r="G114" s="249"/>
      <c r="H114" s="252">
        <v>262.5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7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8" t="s">
        <v>144</v>
      </c>
      <c r="AU114" s="258" t="s">
        <v>90</v>
      </c>
      <c r="AV114" s="15" t="s">
        <v>140</v>
      </c>
      <c r="AW114" s="15" t="s">
        <v>146</v>
      </c>
      <c r="AX114" s="15" t="s">
        <v>23</v>
      </c>
      <c r="AY114" s="258" t="s">
        <v>133</v>
      </c>
    </row>
    <row r="115" s="12" customFormat="1" ht="22.8" customHeight="1">
      <c r="A115" s="12"/>
      <c r="B115" s="192"/>
      <c r="C115" s="193"/>
      <c r="D115" s="194" t="s">
        <v>80</v>
      </c>
      <c r="E115" s="206" t="s">
        <v>140</v>
      </c>
      <c r="F115" s="206" t="s">
        <v>291</v>
      </c>
      <c r="G115" s="193"/>
      <c r="H115" s="193"/>
      <c r="I115" s="196"/>
      <c r="J115" s="207">
        <f>BK115</f>
        <v>0</v>
      </c>
      <c r="K115" s="193"/>
      <c r="L115" s="198"/>
      <c r="M115" s="199"/>
      <c r="N115" s="200"/>
      <c r="O115" s="200"/>
      <c r="P115" s="201">
        <f>SUM(P116:P145)</f>
        <v>0</v>
      </c>
      <c r="Q115" s="200"/>
      <c r="R115" s="201">
        <f>SUM(R116:R145)</f>
        <v>459.06288506999999</v>
      </c>
      <c r="S115" s="200"/>
      <c r="T115" s="202">
        <f>SUM(T116:T145)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3" t="s">
        <v>23</v>
      </c>
      <c r="AT115" s="204" t="s">
        <v>80</v>
      </c>
      <c r="AU115" s="204" t="s">
        <v>23</v>
      </c>
      <c r="AY115" s="203" t="s">
        <v>133</v>
      </c>
      <c r="BK115" s="205">
        <f>SUM(BK116:BK145)</f>
        <v>0</v>
      </c>
    </row>
    <row r="116" s="2" customFormat="1" ht="21.75" customHeight="1">
      <c r="A116" s="40"/>
      <c r="B116" s="41"/>
      <c r="C116" s="208" t="s">
        <v>185</v>
      </c>
      <c r="D116" s="208" t="s">
        <v>135</v>
      </c>
      <c r="E116" s="209" t="s">
        <v>299</v>
      </c>
      <c r="F116" s="210" t="s">
        <v>300</v>
      </c>
      <c r="G116" s="211" t="s">
        <v>181</v>
      </c>
      <c r="H116" s="212">
        <v>1.0920000000000001</v>
      </c>
      <c r="I116" s="213"/>
      <c r="J116" s="214">
        <f>ROUND(I116*H116,2)</f>
        <v>0</v>
      </c>
      <c r="K116" s="210" t="s">
        <v>139</v>
      </c>
      <c r="L116" s="46"/>
      <c r="M116" s="215" t="s">
        <v>37</v>
      </c>
      <c r="N116" s="216" t="s">
        <v>52</v>
      </c>
      <c r="O116" s="86"/>
      <c r="P116" s="217">
        <f>O116*H116</f>
        <v>0</v>
      </c>
      <c r="Q116" s="217">
        <v>2.234</v>
      </c>
      <c r="R116" s="217">
        <f>Q116*H116</f>
        <v>2.4395280000000001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140</v>
      </c>
      <c r="AT116" s="219" t="s">
        <v>135</v>
      </c>
      <c r="AU116" s="219" t="s">
        <v>90</v>
      </c>
      <c r="AY116" s="18" t="s">
        <v>133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8" t="s">
        <v>23</v>
      </c>
      <c r="BK116" s="220">
        <f>ROUND(I116*H116,2)</f>
        <v>0</v>
      </c>
      <c r="BL116" s="18" t="s">
        <v>140</v>
      </c>
      <c r="BM116" s="219" t="s">
        <v>676</v>
      </c>
    </row>
    <row r="117" s="2" customFormat="1">
      <c r="A117" s="40"/>
      <c r="B117" s="41"/>
      <c r="C117" s="42"/>
      <c r="D117" s="221" t="s">
        <v>142</v>
      </c>
      <c r="E117" s="42"/>
      <c r="F117" s="222" t="s">
        <v>302</v>
      </c>
      <c r="G117" s="42"/>
      <c r="H117" s="42"/>
      <c r="I117" s="223"/>
      <c r="J117" s="42"/>
      <c r="K117" s="42"/>
      <c r="L117" s="46"/>
      <c r="M117" s="224"/>
      <c r="N117" s="22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142</v>
      </c>
      <c r="AU117" s="18" t="s">
        <v>90</v>
      </c>
    </row>
    <row r="118" s="13" customFormat="1">
      <c r="A118" s="13"/>
      <c r="B118" s="226"/>
      <c r="C118" s="227"/>
      <c r="D118" s="228" t="s">
        <v>144</v>
      </c>
      <c r="E118" s="229" t="s">
        <v>37</v>
      </c>
      <c r="F118" s="230" t="s">
        <v>303</v>
      </c>
      <c r="G118" s="227"/>
      <c r="H118" s="229" t="s">
        <v>37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144</v>
      </c>
      <c r="AU118" s="236" t="s">
        <v>90</v>
      </c>
      <c r="AV118" s="13" t="s">
        <v>23</v>
      </c>
      <c r="AW118" s="13" t="s">
        <v>146</v>
      </c>
      <c r="AX118" s="13" t="s">
        <v>81</v>
      </c>
      <c r="AY118" s="236" t="s">
        <v>133</v>
      </c>
    </row>
    <row r="119" s="14" customFormat="1">
      <c r="A119" s="14"/>
      <c r="B119" s="237"/>
      <c r="C119" s="238"/>
      <c r="D119" s="228" t="s">
        <v>144</v>
      </c>
      <c r="E119" s="239" t="s">
        <v>37</v>
      </c>
      <c r="F119" s="240" t="s">
        <v>677</v>
      </c>
      <c r="G119" s="238"/>
      <c r="H119" s="241">
        <v>1.0920000000000001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144</v>
      </c>
      <c r="AU119" s="247" t="s">
        <v>90</v>
      </c>
      <c r="AV119" s="14" t="s">
        <v>90</v>
      </c>
      <c r="AW119" s="14" t="s">
        <v>146</v>
      </c>
      <c r="AX119" s="14" t="s">
        <v>81</v>
      </c>
      <c r="AY119" s="247" t="s">
        <v>133</v>
      </c>
    </row>
    <row r="120" s="15" customFormat="1">
      <c r="A120" s="15"/>
      <c r="B120" s="248"/>
      <c r="C120" s="249"/>
      <c r="D120" s="228" t="s">
        <v>144</v>
      </c>
      <c r="E120" s="250" t="s">
        <v>37</v>
      </c>
      <c r="F120" s="251" t="s">
        <v>148</v>
      </c>
      <c r="G120" s="249"/>
      <c r="H120" s="252">
        <v>1.0920000000000001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7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8" t="s">
        <v>144</v>
      </c>
      <c r="AU120" s="258" t="s">
        <v>90</v>
      </c>
      <c r="AV120" s="15" t="s">
        <v>140</v>
      </c>
      <c r="AW120" s="15" t="s">
        <v>146</v>
      </c>
      <c r="AX120" s="15" t="s">
        <v>23</v>
      </c>
      <c r="AY120" s="258" t="s">
        <v>133</v>
      </c>
    </row>
    <row r="121" s="2" customFormat="1" ht="24.15" customHeight="1">
      <c r="A121" s="40"/>
      <c r="B121" s="41"/>
      <c r="C121" s="208" t="s">
        <v>191</v>
      </c>
      <c r="D121" s="208" t="s">
        <v>135</v>
      </c>
      <c r="E121" s="209" t="s">
        <v>678</v>
      </c>
      <c r="F121" s="210" t="s">
        <v>679</v>
      </c>
      <c r="G121" s="211" t="s">
        <v>181</v>
      </c>
      <c r="H121" s="212">
        <v>7.2800000000000002</v>
      </c>
      <c r="I121" s="213"/>
      <c r="J121" s="214">
        <f>ROUND(I121*H121,2)</f>
        <v>0</v>
      </c>
      <c r="K121" s="210" t="s">
        <v>139</v>
      </c>
      <c r="L121" s="46"/>
      <c r="M121" s="215" t="s">
        <v>37</v>
      </c>
      <c r="N121" s="216" t="s">
        <v>52</v>
      </c>
      <c r="O121" s="86"/>
      <c r="P121" s="217">
        <f>O121*H121</f>
        <v>0</v>
      </c>
      <c r="Q121" s="217">
        <v>2.4289999999999998</v>
      </c>
      <c r="R121" s="217">
        <f>Q121*H121</f>
        <v>17.683119999999999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140</v>
      </c>
      <c r="AT121" s="219" t="s">
        <v>135</v>
      </c>
      <c r="AU121" s="219" t="s">
        <v>90</v>
      </c>
      <c r="AY121" s="18" t="s">
        <v>133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8" t="s">
        <v>23</v>
      </c>
      <c r="BK121" s="220">
        <f>ROUND(I121*H121,2)</f>
        <v>0</v>
      </c>
      <c r="BL121" s="18" t="s">
        <v>140</v>
      </c>
      <c r="BM121" s="219" t="s">
        <v>680</v>
      </c>
    </row>
    <row r="122" s="2" customFormat="1">
      <c r="A122" s="40"/>
      <c r="B122" s="41"/>
      <c r="C122" s="42"/>
      <c r="D122" s="221" t="s">
        <v>142</v>
      </c>
      <c r="E122" s="42"/>
      <c r="F122" s="222" t="s">
        <v>681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142</v>
      </c>
      <c r="AU122" s="18" t="s">
        <v>90</v>
      </c>
    </row>
    <row r="123" s="13" customFormat="1">
      <c r="A123" s="13"/>
      <c r="B123" s="226"/>
      <c r="C123" s="227"/>
      <c r="D123" s="228" t="s">
        <v>144</v>
      </c>
      <c r="E123" s="229" t="s">
        <v>37</v>
      </c>
      <c r="F123" s="230" t="s">
        <v>538</v>
      </c>
      <c r="G123" s="227"/>
      <c r="H123" s="229" t="s">
        <v>37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144</v>
      </c>
      <c r="AU123" s="236" t="s">
        <v>90</v>
      </c>
      <c r="AV123" s="13" t="s">
        <v>23</v>
      </c>
      <c r="AW123" s="13" t="s">
        <v>146</v>
      </c>
      <c r="AX123" s="13" t="s">
        <v>81</v>
      </c>
      <c r="AY123" s="236" t="s">
        <v>133</v>
      </c>
    </row>
    <row r="124" s="14" customFormat="1">
      <c r="A124" s="14"/>
      <c r="B124" s="237"/>
      <c r="C124" s="238"/>
      <c r="D124" s="228" t="s">
        <v>144</v>
      </c>
      <c r="E124" s="239" t="s">
        <v>37</v>
      </c>
      <c r="F124" s="240" t="s">
        <v>682</v>
      </c>
      <c r="G124" s="238"/>
      <c r="H124" s="241">
        <v>7.2800000000000002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144</v>
      </c>
      <c r="AU124" s="247" t="s">
        <v>90</v>
      </c>
      <c r="AV124" s="14" t="s">
        <v>90</v>
      </c>
      <c r="AW124" s="14" t="s">
        <v>146</v>
      </c>
      <c r="AX124" s="14" t="s">
        <v>81</v>
      </c>
      <c r="AY124" s="247" t="s">
        <v>133</v>
      </c>
    </row>
    <row r="125" s="15" customFormat="1">
      <c r="A125" s="15"/>
      <c r="B125" s="248"/>
      <c r="C125" s="249"/>
      <c r="D125" s="228" t="s">
        <v>144</v>
      </c>
      <c r="E125" s="250" t="s">
        <v>37</v>
      </c>
      <c r="F125" s="251" t="s">
        <v>148</v>
      </c>
      <c r="G125" s="249"/>
      <c r="H125" s="252">
        <v>7.2800000000000002</v>
      </c>
      <c r="I125" s="253"/>
      <c r="J125" s="249"/>
      <c r="K125" s="249"/>
      <c r="L125" s="254"/>
      <c r="M125" s="255"/>
      <c r="N125" s="256"/>
      <c r="O125" s="256"/>
      <c r="P125" s="256"/>
      <c r="Q125" s="256"/>
      <c r="R125" s="256"/>
      <c r="S125" s="256"/>
      <c r="T125" s="257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8" t="s">
        <v>144</v>
      </c>
      <c r="AU125" s="258" t="s">
        <v>90</v>
      </c>
      <c r="AV125" s="15" t="s">
        <v>140</v>
      </c>
      <c r="AW125" s="15" t="s">
        <v>146</v>
      </c>
      <c r="AX125" s="15" t="s">
        <v>23</v>
      </c>
      <c r="AY125" s="258" t="s">
        <v>133</v>
      </c>
    </row>
    <row r="126" s="2" customFormat="1" ht="16.5" customHeight="1">
      <c r="A126" s="40"/>
      <c r="B126" s="41"/>
      <c r="C126" s="208" t="s">
        <v>28</v>
      </c>
      <c r="D126" s="208" t="s">
        <v>135</v>
      </c>
      <c r="E126" s="209" t="s">
        <v>314</v>
      </c>
      <c r="F126" s="210" t="s">
        <v>315</v>
      </c>
      <c r="G126" s="211" t="s">
        <v>138</v>
      </c>
      <c r="H126" s="212">
        <v>3.7599999999999998</v>
      </c>
      <c r="I126" s="213"/>
      <c r="J126" s="214">
        <f>ROUND(I126*H126,2)</f>
        <v>0</v>
      </c>
      <c r="K126" s="210" t="s">
        <v>139</v>
      </c>
      <c r="L126" s="46"/>
      <c r="M126" s="215" t="s">
        <v>37</v>
      </c>
      <c r="N126" s="216" t="s">
        <v>52</v>
      </c>
      <c r="O126" s="86"/>
      <c r="P126" s="217">
        <f>O126*H126</f>
        <v>0</v>
      </c>
      <c r="Q126" s="217">
        <v>0.0063200000000000001</v>
      </c>
      <c r="R126" s="217">
        <f>Q126*H126</f>
        <v>0.023763199999999998</v>
      </c>
      <c r="S126" s="217">
        <v>0</v>
      </c>
      <c r="T126" s="21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9" t="s">
        <v>140</v>
      </c>
      <c r="AT126" s="219" t="s">
        <v>135</v>
      </c>
      <c r="AU126" s="219" t="s">
        <v>90</v>
      </c>
      <c r="AY126" s="18" t="s">
        <v>133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8" t="s">
        <v>23</v>
      </c>
      <c r="BK126" s="220">
        <f>ROUND(I126*H126,2)</f>
        <v>0</v>
      </c>
      <c r="BL126" s="18" t="s">
        <v>140</v>
      </c>
      <c r="BM126" s="219" t="s">
        <v>683</v>
      </c>
    </row>
    <row r="127" s="2" customFormat="1">
      <c r="A127" s="40"/>
      <c r="B127" s="41"/>
      <c r="C127" s="42"/>
      <c r="D127" s="221" t="s">
        <v>142</v>
      </c>
      <c r="E127" s="42"/>
      <c r="F127" s="222" t="s">
        <v>317</v>
      </c>
      <c r="G127" s="42"/>
      <c r="H127" s="42"/>
      <c r="I127" s="223"/>
      <c r="J127" s="42"/>
      <c r="K127" s="42"/>
      <c r="L127" s="46"/>
      <c r="M127" s="224"/>
      <c r="N127" s="225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142</v>
      </c>
      <c r="AU127" s="18" t="s">
        <v>90</v>
      </c>
    </row>
    <row r="128" s="14" customFormat="1">
      <c r="A128" s="14"/>
      <c r="B128" s="237"/>
      <c r="C128" s="238"/>
      <c r="D128" s="228" t="s">
        <v>144</v>
      </c>
      <c r="E128" s="239" t="s">
        <v>37</v>
      </c>
      <c r="F128" s="240" t="s">
        <v>684</v>
      </c>
      <c r="G128" s="238"/>
      <c r="H128" s="241">
        <v>3.7600000000000002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144</v>
      </c>
      <c r="AU128" s="247" t="s">
        <v>90</v>
      </c>
      <c r="AV128" s="14" t="s">
        <v>90</v>
      </c>
      <c r="AW128" s="14" t="s">
        <v>146</v>
      </c>
      <c r="AX128" s="14" t="s">
        <v>81</v>
      </c>
      <c r="AY128" s="247" t="s">
        <v>133</v>
      </c>
    </row>
    <row r="129" s="15" customFormat="1">
      <c r="A129" s="15"/>
      <c r="B129" s="248"/>
      <c r="C129" s="249"/>
      <c r="D129" s="228" t="s">
        <v>144</v>
      </c>
      <c r="E129" s="250" t="s">
        <v>37</v>
      </c>
      <c r="F129" s="251" t="s">
        <v>148</v>
      </c>
      <c r="G129" s="249"/>
      <c r="H129" s="252">
        <v>3.7600000000000002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8" t="s">
        <v>144</v>
      </c>
      <c r="AU129" s="258" t="s">
        <v>90</v>
      </c>
      <c r="AV129" s="15" t="s">
        <v>140</v>
      </c>
      <c r="AW129" s="15" t="s">
        <v>146</v>
      </c>
      <c r="AX129" s="15" t="s">
        <v>23</v>
      </c>
      <c r="AY129" s="258" t="s">
        <v>133</v>
      </c>
    </row>
    <row r="130" s="2" customFormat="1" ht="16.5" customHeight="1">
      <c r="A130" s="40"/>
      <c r="B130" s="41"/>
      <c r="C130" s="208" t="s">
        <v>206</v>
      </c>
      <c r="D130" s="208" t="s">
        <v>135</v>
      </c>
      <c r="E130" s="209" t="s">
        <v>320</v>
      </c>
      <c r="F130" s="210" t="s">
        <v>321</v>
      </c>
      <c r="G130" s="211" t="s">
        <v>138</v>
      </c>
      <c r="H130" s="212">
        <v>37.200000000000003</v>
      </c>
      <c r="I130" s="213"/>
      <c r="J130" s="214">
        <f>ROUND(I130*H130,2)</f>
        <v>0</v>
      </c>
      <c r="K130" s="210" t="s">
        <v>139</v>
      </c>
      <c r="L130" s="46"/>
      <c r="M130" s="215" t="s">
        <v>37</v>
      </c>
      <c r="N130" s="216" t="s">
        <v>52</v>
      </c>
      <c r="O130" s="86"/>
      <c r="P130" s="217">
        <f>O130*H130</f>
        <v>0</v>
      </c>
      <c r="Q130" s="217">
        <v>0.0063899999999999998</v>
      </c>
      <c r="R130" s="217">
        <f>Q130*H130</f>
        <v>0.237708</v>
      </c>
      <c r="S130" s="217">
        <v>0</v>
      </c>
      <c r="T130" s="21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9" t="s">
        <v>140</v>
      </c>
      <c r="AT130" s="219" t="s">
        <v>135</v>
      </c>
      <c r="AU130" s="219" t="s">
        <v>90</v>
      </c>
      <c r="AY130" s="18" t="s">
        <v>133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8" t="s">
        <v>23</v>
      </c>
      <c r="BK130" s="220">
        <f>ROUND(I130*H130,2)</f>
        <v>0</v>
      </c>
      <c r="BL130" s="18" t="s">
        <v>140</v>
      </c>
      <c r="BM130" s="219" t="s">
        <v>685</v>
      </c>
    </row>
    <row r="131" s="2" customFormat="1">
      <c r="A131" s="40"/>
      <c r="B131" s="41"/>
      <c r="C131" s="42"/>
      <c r="D131" s="221" t="s">
        <v>142</v>
      </c>
      <c r="E131" s="42"/>
      <c r="F131" s="222" t="s">
        <v>323</v>
      </c>
      <c r="G131" s="42"/>
      <c r="H131" s="42"/>
      <c r="I131" s="223"/>
      <c r="J131" s="42"/>
      <c r="K131" s="42"/>
      <c r="L131" s="46"/>
      <c r="M131" s="224"/>
      <c r="N131" s="22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142</v>
      </c>
      <c r="AU131" s="18" t="s">
        <v>90</v>
      </c>
    </row>
    <row r="132" s="14" customFormat="1">
      <c r="A132" s="14"/>
      <c r="B132" s="237"/>
      <c r="C132" s="238"/>
      <c r="D132" s="228" t="s">
        <v>144</v>
      </c>
      <c r="E132" s="239" t="s">
        <v>37</v>
      </c>
      <c r="F132" s="240" t="s">
        <v>686</v>
      </c>
      <c r="G132" s="238"/>
      <c r="H132" s="241">
        <v>37.199999999999996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144</v>
      </c>
      <c r="AU132" s="247" t="s">
        <v>90</v>
      </c>
      <c r="AV132" s="14" t="s">
        <v>90</v>
      </c>
      <c r="AW132" s="14" t="s">
        <v>146</v>
      </c>
      <c r="AX132" s="14" t="s">
        <v>81</v>
      </c>
      <c r="AY132" s="247" t="s">
        <v>133</v>
      </c>
    </row>
    <row r="133" s="15" customFormat="1">
      <c r="A133" s="15"/>
      <c r="B133" s="248"/>
      <c r="C133" s="249"/>
      <c r="D133" s="228" t="s">
        <v>144</v>
      </c>
      <c r="E133" s="250" t="s">
        <v>37</v>
      </c>
      <c r="F133" s="251" t="s">
        <v>148</v>
      </c>
      <c r="G133" s="249"/>
      <c r="H133" s="252">
        <v>37.199999999999996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8" t="s">
        <v>144</v>
      </c>
      <c r="AU133" s="258" t="s">
        <v>90</v>
      </c>
      <c r="AV133" s="15" t="s">
        <v>140</v>
      </c>
      <c r="AW133" s="15" t="s">
        <v>146</v>
      </c>
      <c r="AX133" s="15" t="s">
        <v>23</v>
      </c>
      <c r="AY133" s="258" t="s">
        <v>133</v>
      </c>
    </row>
    <row r="134" s="2" customFormat="1" ht="21.75" customHeight="1">
      <c r="A134" s="40"/>
      <c r="B134" s="41"/>
      <c r="C134" s="208" t="s">
        <v>215</v>
      </c>
      <c r="D134" s="208" t="s">
        <v>135</v>
      </c>
      <c r="E134" s="209" t="s">
        <v>687</v>
      </c>
      <c r="F134" s="210" t="s">
        <v>688</v>
      </c>
      <c r="G134" s="211" t="s">
        <v>385</v>
      </c>
      <c r="H134" s="212">
        <v>0.39700000000000002</v>
      </c>
      <c r="I134" s="213"/>
      <c r="J134" s="214">
        <f>ROUND(I134*H134,2)</f>
        <v>0</v>
      </c>
      <c r="K134" s="210" t="s">
        <v>139</v>
      </c>
      <c r="L134" s="46"/>
      <c r="M134" s="215" t="s">
        <v>37</v>
      </c>
      <c r="N134" s="216" t="s">
        <v>52</v>
      </c>
      <c r="O134" s="86"/>
      <c r="P134" s="217">
        <f>O134*H134</f>
        <v>0</v>
      </c>
      <c r="Q134" s="217">
        <v>1.06071</v>
      </c>
      <c r="R134" s="217">
        <f>Q134*H134</f>
        <v>0.42110187000000004</v>
      </c>
      <c r="S134" s="217">
        <v>0</v>
      </c>
      <c r="T134" s="218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9" t="s">
        <v>140</v>
      </c>
      <c r="AT134" s="219" t="s">
        <v>135</v>
      </c>
      <c r="AU134" s="219" t="s">
        <v>90</v>
      </c>
      <c r="AY134" s="18" t="s">
        <v>133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8" t="s">
        <v>23</v>
      </c>
      <c r="BK134" s="220">
        <f>ROUND(I134*H134,2)</f>
        <v>0</v>
      </c>
      <c r="BL134" s="18" t="s">
        <v>140</v>
      </c>
      <c r="BM134" s="219" t="s">
        <v>689</v>
      </c>
    </row>
    <row r="135" s="2" customFormat="1">
      <c r="A135" s="40"/>
      <c r="B135" s="41"/>
      <c r="C135" s="42"/>
      <c r="D135" s="221" t="s">
        <v>142</v>
      </c>
      <c r="E135" s="42"/>
      <c r="F135" s="222" t="s">
        <v>690</v>
      </c>
      <c r="G135" s="42"/>
      <c r="H135" s="42"/>
      <c r="I135" s="223"/>
      <c r="J135" s="42"/>
      <c r="K135" s="42"/>
      <c r="L135" s="46"/>
      <c r="M135" s="224"/>
      <c r="N135" s="225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142</v>
      </c>
      <c r="AU135" s="18" t="s">
        <v>90</v>
      </c>
    </row>
    <row r="136" s="14" customFormat="1">
      <c r="A136" s="14"/>
      <c r="B136" s="237"/>
      <c r="C136" s="238"/>
      <c r="D136" s="228" t="s">
        <v>144</v>
      </c>
      <c r="E136" s="239" t="s">
        <v>37</v>
      </c>
      <c r="F136" s="240" t="s">
        <v>691</v>
      </c>
      <c r="G136" s="238"/>
      <c r="H136" s="241">
        <v>0.39739999999999998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144</v>
      </c>
      <c r="AU136" s="247" t="s">
        <v>90</v>
      </c>
      <c r="AV136" s="14" t="s">
        <v>90</v>
      </c>
      <c r="AW136" s="14" t="s">
        <v>146</v>
      </c>
      <c r="AX136" s="14" t="s">
        <v>81</v>
      </c>
      <c r="AY136" s="247" t="s">
        <v>133</v>
      </c>
    </row>
    <row r="137" s="15" customFormat="1">
      <c r="A137" s="15"/>
      <c r="B137" s="248"/>
      <c r="C137" s="249"/>
      <c r="D137" s="228" t="s">
        <v>144</v>
      </c>
      <c r="E137" s="250" t="s">
        <v>37</v>
      </c>
      <c r="F137" s="251" t="s">
        <v>148</v>
      </c>
      <c r="G137" s="249"/>
      <c r="H137" s="252">
        <v>0.39739999999999998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8" t="s">
        <v>144</v>
      </c>
      <c r="AU137" s="258" t="s">
        <v>90</v>
      </c>
      <c r="AV137" s="15" t="s">
        <v>140</v>
      </c>
      <c r="AW137" s="15" t="s">
        <v>146</v>
      </c>
      <c r="AX137" s="15" t="s">
        <v>23</v>
      </c>
      <c r="AY137" s="258" t="s">
        <v>133</v>
      </c>
    </row>
    <row r="138" s="2" customFormat="1" ht="24.15" customHeight="1">
      <c r="A138" s="40"/>
      <c r="B138" s="41"/>
      <c r="C138" s="208" t="s">
        <v>224</v>
      </c>
      <c r="D138" s="208" t="s">
        <v>135</v>
      </c>
      <c r="E138" s="209" t="s">
        <v>604</v>
      </c>
      <c r="F138" s="210" t="s">
        <v>605</v>
      </c>
      <c r="G138" s="211" t="s">
        <v>181</v>
      </c>
      <c r="H138" s="212">
        <v>219.47999999999999</v>
      </c>
      <c r="I138" s="213"/>
      <c r="J138" s="214">
        <f>ROUND(I138*H138,2)</f>
        <v>0</v>
      </c>
      <c r="K138" s="210" t="s">
        <v>139</v>
      </c>
      <c r="L138" s="46"/>
      <c r="M138" s="215" t="s">
        <v>37</v>
      </c>
      <c r="N138" s="216" t="s">
        <v>52</v>
      </c>
      <c r="O138" s="86"/>
      <c r="P138" s="217">
        <f>O138*H138</f>
        <v>0</v>
      </c>
      <c r="Q138" s="217">
        <v>1.9967999999999999</v>
      </c>
      <c r="R138" s="217">
        <f>Q138*H138</f>
        <v>438.25766399999998</v>
      </c>
      <c r="S138" s="217">
        <v>0</v>
      </c>
      <c r="T138" s="21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9" t="s">
        <v>140</v>
      </c>
      <c r="AT138" s="219" t="s">
        <v>135</v>
      </c>
      <c r="AU138" s="219" t="s">
        <v>90</v>
      </c>
      <c r="AY138" s="18" t="s">
        <v>133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8" t="s">
        <v>23</v>
      </c>
      <c r="BK138" s="220">
        <f>ROUND(I138*H138,2)</f>
        <v>0</v>
      </c>
      <c r="BL138" s="18" t="s">
        <v>140</v>
      </c>
      <c r="BM138" s="219" t="s">
        <v>692</v>
      </c>
    </row>
    <row r="139" s="2" customFormat="1">
      <c r="A139" s="40"/>
      <c r="B139" s="41"/>
      <c r="C139" s="42"/>
      <c r="D139" s="221" t="s">
        <v>142</v>
      </c>
      <c r="E139" s="42"/>
      <c r="F139" s="222" t="s">
        <v>607</v>
      </c>
      <c r="G139" s="42"/>
      <c r="H139" s="42"/>
      <c r="I139" s="223"/>
      <c r="J139" s="42"/>
      <c r="K139" s="42"/>
      <c r="L139" s="46"/>
      <c r="M139" s="224"/>
      <c r="N139" s="22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142</v>
      </c>
      <c r="AU139" s="18" t="s">
        <v>90</v>
      </c>
    </row>
    <row r="140" s="14" customFormat="1">
      <c r="A140" s="14"/>
      <c r="B140" s="237"/>
      <c r="C140" s="238"/>
      <c r="D140" s="228" t="s">
        <v>144</v>
      </c>
      <c r="E140" s="239" t="s">
        <v>37</v>
      </c>
      <c r="F140" s="240" t="s">
        <v>693</v>
      </c>
      <c r="G140" s="238"/>
      <c r="H140" s="241">
        <v>219.48000000000002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144</v>
      </c>
      <c r="AU140" s="247" t="s">
        <v>90</v>
      </c>
      <c r="AV140" s="14" t="s">
        <v>90</v>
      </c>
      <c r="AW140" s="14" t="s">
        <v>146</v>
      </c>
      <c r="AX140" s="14" t="s">
        <v>81</v>
      </c>
      <c r="AY140" s="247" t="s">
        <v>133</v>
      </c>
    </row>
    <row r="141" s="15" customFormat="1">
      <c r="A141" s="15"/>
      <c r="B141" s="248"/>
      <c r="C141" s="249"/>
      <c r="D141" s="228" t="s">
        <v>144</v>
      </c>
      <c r="E141" s="250" t="s">
        <v>37</v>
      </c>
      <c r="F141" s="251" t="s">
        <v>148</v>
      </c>
      <c r="G141" s="249"/>
      <c r="H141" s="252">
        <v>219.48000000000002</v>
      </c>
      <c r="I141" s="253"/>
      <c r="J141" s="249"/>
      <c r="K141" s="249"/>
      <c r="L141" s="254"/>
      <c r="M141" s="255"/>
      <c r="N141" s="256"/>
      <c r="O141" s="256"/>
      <c r="P141" s="256"/>
      <c r="Q141" s="256"/>
      <c r="R141" s="256"/>
      <c r="S141" s="256"/>
      <c r="T141" s="257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8" t="s">
        <v>144</v>
      </c>
      <c r="AU141" s="258" t="s">
        <v>90</v>
      </c>
      <c r="AV141" s="15" t="s">
        <v>140</v>
      </c>
      <c r="AW141" s="15" t="s">
        <v>146</v>
      </c>
      <c r="AX141" s="15" t="s">
        <v>23</v>
      </c>
      <c r="AY141" s="258" t="s">
        <v>133</v>
      </c>
    </row>
    <row r="142" s="2" customFormat="1" ht="16.5" customHeight="1">
      <c r="A142" s="40"/>
      <c r="B142" s="41"/>
      <c r="C142" s="208" t="s">
        <v>231</v>
      </c>
      <c r="D142" s="208" t="s">
        <v>135</v>
      </c>
      <c r="E142" s="209" t="s">
        <v>609</v>
      </c>
      <c r="F142" s="210" t="s">
        <v>610</v>
      </c>
      <c r="G142" s="211" t="s">
        <v>138</v>
      </c>
      <c r="H142" s="212">
        <v>548.70000000000005</v>
      </c>
      <c r="I142" s="213"/>
      <c r="J142" s="214">
        <f>ROUND(I142*H142,2)</f>
        <v>0</v>
      </c>
      <c r="K142" s="210" t="s">
        <v>139</v>
      </c>
      <c r="L142" s="46"/>
      <c r="M142" s="215" t="s">
        <v>37</v>
      </c>
      <c r="N142" s="216" t="s">
        <v>52</v>
      </c>
      <c r="O142" s="86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9" t="s">
        <v>140</v>
      </c>
      <c r="AT142" s="219" t="s">
        <v>135</v>
      </c>
      <c r="AU142" s="219" t="s">
        <v>90</v>
      </c>
      <c r="AY142" s="18" t="s">
        <v>133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8" t="s">
        <v>23</v>
      </c>
      <c r="BK142" s="220">
        <f>ROUND(I142*H142,2)</f>
        <v>0</v>
      </c>
      <c r="BL142" s="18" t="s">
        <v>140</v>
      </c>
      <c r="BM142" s="219" t="s">
        <v>694</v>
      </c>
    </row>
    <row r="143" s="2" customFormat="1">
      <c r="A143" s="40"/>
      <c r="B143" s="41"/>
      <c r="C143" s="42"/>
      <c r="D143" s="221" t="s">
        <v>142</v>
      </c>
      <c r="E143" s="42"/>
      <c r="F143" s="222" t="s">
        <v>612</v>
      </c>
      <c r="G143" s="42"/>
      <c r="H143" s="42"/>
      <c r="I143" s="223"/>
      <c r="J143" s="42"/>
      <c r="K143" s="42"/>
      <c r="L143" s="46"/>
      <c r="M143" s="224"/>
      <c r="N143" s="225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142</v>
      </c>
      <c r="AU143" s="18" t="s">
        <v>90</v>
      </c>
    </row>
    <row r="144" s="14" customFormat="1">
      <c r="A144" s="14"/>
      <c r="B144" s="237"/>
      <c r="C144" s="238"/>
      <c r="D144" s="228" t="s">
        <v>144</v>
      </c>
      <c r="E144" s="239" t="s">
        <v>37</v>
      </c>
      <c r="F144" s="240" t="s">
        <v>695</v>
      </c>
      <c r="G144" s="238"/>
      <c r="H144" s="241">
        <v>548.70000000000005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144</v>
      </c>
      <c r="AU144" s="247" t="s">
        <v>90</v>
      </c>
      <c r="AV144" s="14" t="s">
        <v>90</v>
      </c>
      <c r="AW144" s="14" t="s">
        <v>146</v>
      </c>
      <c r="AX144" s="14" t="s">
        <v>81</v>
      </c>
      <c r="AY144" s="247" t="s">
        <v>133</v>
      </c>
    </row>
    <row r="145" s="15" customFormat="1">
      <c r="A145" s="15"/>
      <c r="B145" s="248"/>
      <c r="C145" s="249"/>
      <c r="D145" s="228" t="s">
        <v>144</v>
      </c>
      <c r="E145" s="250" t="s">
        <v>37</v>
      </c>
      <c r="F145" s="251" t="s">
        <v>148</v>
      </c>
      <c r="G145" s="249"/>
      <c r="H145" s="252">
        <v>548.70000000000005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8" t="s">
        <v>144</v>
      </c>
      <c r="AU145" s="258" t="s">
        <v>90</v>
      </c>
      <c r="AV145" s="15" t="s">
        <v>140</v>
      </c>
      <c r="AW145" s="15" t="s">
        <v>146</v>
      </c>
      <c r="AX145" s="15" t="s">
        <v>23</v>
      </c>
      <c r="AY145" s="258" t="s">
        <v>133</v>
      </c>
    </row>
    <row r="146" s="12" customFormat="1" ht="22.8" customHeight="1">
      <c r="A146" s="12"/>
      <c r="B146" s="192"/>
      <c r="C146" s="193"/>
      <c r="D146" s="194" t="s">
        <v>80</v>
      </c>
      <c r="E146" s="206" t="s">
        <v>407</v>
      </c>
      <c r="F146" s="206" t="s">
        <v>408</v>
      </c>
      <c r="G146" s="193"/>
      <c r="H146" s="193"/>
      <c r="I146" s="196"/>
      <c r="J146" s="207">
        <f>BK146</f>
        <v>0</v>
      </c>
      <c r="K146" s="193"/>
      <c r="L146" s="198"/>
      <c r="M146" s="199"/>
      <c r="N146" s="200"/>
      <c r="O146" s="200"/>
      <c r="P146" s="201">
        <f>SUM(P147:P148)</f>
        <v>0</v>
      </c>
      <c r="Q146" s="200"/>
      <c r="R146" s="201">
        <f>SUM(R147:R148)</f>
        <v>0</v>
      </c>
      <c r="S146" s="200"/>
      <c r="T146" s="202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3" t="s">
        <v>23</v>
      </c>
      <c r="AT146" s="204" t="s">
        <v>80</v>
      </c>
      <c r="AU146" s="204" t="s">
        <v>23</v>
      </c>
      <c r="AY146" s="203" t="s">
        <v>133</v>
      </c>
      <c r="BK146" s="205">
        <f>SUM(BK147:BK148)</f>
        <v>0</v>
      </c>
    </row>
    <row r="147" s="2" customFormat="1" ht="21.75" customHeight="1">
      <c r="A147" s="40"/>
      <c r="B147" s="41"/>
      <c r="C147" s="208" t="s">
        <v>8</v>
      </c>
      <c r="D147" s="208" t="s">
        <v>135</v>
      </c>
      <c r="E147" s="209" t="s">
        <v>410</v>
      </c>
      <c r="F147" s="210" t="s">
        <v>411</v>
      </c>
      <c r="G147" s="211" t="s">
        <v>385</v>
      </c>
      <c r="H147" s="212">
        <v>459.06299999999999</v>
      </c>
      <c r="I147" s="213"/>
      <c r="J147" s="214">
        <f>ROUND(I147*H147,2)</f>
        <v>0</v>
      </c>
      <c r="K147" s="210" t="s">
        <v>139</v>
      </c>
      <c r="L147" s="46"/>
      <c r="M147" s="215" t="s">
        <v>37</v>
      </c>
      <c r="N147" s="216" t="s">
        <v>52</v>
      </c>
      <c r="O147" s="86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9" t="s">
        <v>140</v>
      </c>
      <c r="AT147" s="219" t="s">
        <v>135</v>
      </c>
      <c r="AU147" s="219" t="s">
        <v>90</v>
      </c>
      <c r="AY147" s="18" t="s">
        <v>133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8" t="s">
        <v>23</v>
      </c>
      <c r="BK147" s="220">
        <f>ROUND(I147*H147,2)</f>
        <v>0</v>
      </c>
      <c r="BL147" s="18" t="s">
        <v>140</v>
      </c>
      <c r="BM147" s="219" t="s">
        <v>696</v>
      </c>
    </row>
    <row r="148" s="2" customFormat="1">
      <c r="A148" s="40"/>
      <c r="B148" s="41"/>
      <c r="C148" s="42"/>
      <c r="D148" s="221" t="s">
        <v>142</v>
      </c>
      <c r="E148" s="42"/>
      <c r="F148" s="222" t="s">
        <v>413</v>
      </c>
      <c r="G148" s="42"/>
      <c r="H148" s="42"/>
      <c r="I148" s="223"/>
      <c r="J148" s="42"/>
      <c r="K148" s="42"/>
      <c r="L148" s="46"/>
      <c r="M148" s="269"/>
      <c r="N148" s="270"/>
      <c r="O148" s="271"/>
      <c r="P148" s="271"/>
      <c r="Q148" s="271"/>
      <c r="R148" s="271"/>
      <c r="S148" s="271"/>
      <c r="T148" s="272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142</v>
      </c>
      <c r="AU148" s="18" t="s">
        <v>90</v>
      </c>
    </row>
    <row r="149" s="2" customFormat="1" ht="6.96" customHeight="1">
      <c r="A149" s="40"/>
      <c r="B149" s="61"/>
      <c r="C149" s="62"/>
      <c r="D149" s="62"/>
      <c r="E149" s="62"/>
      <c r="F149" s="62"/>
      <c r="G149" s="62"/>
      <c r="H149" s="62"/>
      <c r="I149" s="62"/>
      <c r="J149" s="62"/>
      <c r="K149" s="62"/>
      <c r="L149" s="46"/>
      <c r="M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</row>
  </sheetData>
  <sheetProtection sheet="1" autoFilter="0" formatColumns="0" formatRows="0" objects="1" scenarios="1" spinCount="100000" saltValue="i1Nv60/70Khp95HaT7iuVi+xUnjDs4UbyLbT6V9aGzNn9+3NIfS+LNCH8cDA5AG6sLXfbN+3PRLW2hIXWbXsCg==" hashValue="IYk5HTYLIYYnxedEOhCr6NC9feNBHU9vxaaVNNS7ZvRkdFL20lGpfkAwHI2w2w5cTTegXANF3yrmkAoEFjQUOg==" algorithmName="SHA-512" password="CC35"/>
  <autoFilter ref="C82:K148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2_01/121151125"/>
    <hyperlink ref="F92" r:id="rId2" display="https://podminky.urs.cz/item/CS_URS_2022_01/124253101"/>
    <hyperlink ref="F96" r:id="rId3" display="https://podminky.urs.cz/item/CS_URS_2022_01/132251101"/>
    <hyperlink ref="F100" r:id="rId4" display="https://podminky.urs.cz/item/CS_URS_2022_01/162251102"/>
    <hyperlink ref="F104" r:id="rId5" display="https://podminky.urs.cz/item/CS_URS_2022_01/162351103"/>
    <hyperlink ref="F108" r:id="rId6" display="https://podminky.urs.cz/item/CS_URS_2022_01/181951112"/>
    <hyperlink ref="F112" r:id="rId7" display="https://podminky.urs.cz/item/CS_URS_2022_01/182151111"/>
    <hyperlink ref="F117" r:id="rId8" display="https://podminky.urs.cz/item/CS_URS_2022_01/452311141"/>
    <hyperlink ref="F122" r:id="rId9" display="https://podminky.urs.cz/item/CS_URS_2022_01/452323171"/>
    <hyperlink ref="F127" r:id="rId10" display="https://podminky.urs.cz/item/CS_URS_2022_01/452351101"/>
    <hyperlink ref="F131" r:id="rId11" display="https://podminky.urs.cz/item/CS_URS_2022_01/452353101"/>
    <hyperlink ref="F135" r:id="rId12" display="https://podminky.urs.cz/item/CS_URS_2022_01/452368113"/>
    <hyperlink ref="F139" r:id="rId13" display="https://podminky.urs.cz/item/CS_URS_2022_01/463212111"/>
    <hyperlink ref="F143" r:id="rId14" display="https://podminky.urs.cz/item/CS_URS_2022_01/463212191"/>
    <hyperlink ref="F148" r:id="rId15" display="https://podminky.urs.cz/item/CS_URS_2022_01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90</v>
      </c>
    </row>
    <row r="4" s="1" customFormat="1" ht="24.96" customHeight="1">
      <c r="B4" s="21"/>
      <c r="D4" s="132" t="s">
        <v>103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Retenční nádrž v k.ú. Malčice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104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697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19</v>
      </c>
      <c r="E11" s="40"/>
      <c r="F11" s="138" t="s">
        <v>37</v>
      </c>
      <c r="G11" s="40"/>
      <c r="H11" s="40"/>
      <c r="I11" s="134" t="s">
        <v>21</v>
      </c>
      <c r="J11" s="138" t="s">
        <v>37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24</v>
      </c>
      <c r="E12" s="40"/>
      <c r="F12" s="138" t="s">
        <v>25</v>
      </c>
      <c r="G12" s="40"/>
      <c r="H12" s="40"/>
      <c r="I12" s="134" t="s">
        <v>26</v>
      </c>
      <c r="J12" s="139" t="str">
        <f>'Rekapitulace stavby'!AN8</f>
        <v>25. 1. 2022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32</v>
      </c>
      <c r="E14" s="40"/>
      <c r="F14" s="40"/>
      <c r="G14" s="40"/>
      <c r="H14" s="40"/>
      <c r="I14" s="134" t="s">
        <v>33</v>
      </c>
      <c r="J14" s="138" t="s">
        <v>34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35</v>
      </c>
      <c r="F15" s="40"/>
      <c r="G15" s="40"/>
      <c r="H15" s="40"/>
      <c r="I15" s="134" t="s">
        <v>36</v>
      </c>
      <c r="J15" s="138" t="s">
        <v>37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38</v>
      </c>
      <c r="E17" s="40"/>
      <c r="F17" s="40"/>
      <c r="G17" s="40"/>
      <c r="H17" s="40"/>
      <c r="I17" s="134" t="s">
        <v>33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36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40</v>
      </c>
      <c r="E20" s="40"/>
      <c r="F20" s="40"/>
      <c r="G20" s="40"/>
      <c r="H20" s="40"/>
      <c r="I20" s="134" t="s">
        <v>33</v>
      </c>
      <c r="J20" s="138" t="s">
        <v>41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42</v>
      </c>
      <c r="F21" s="40"/>
      <c r="G21" s="40"/>
      <c r="H21" s="40"/>
      <c r="I21" s="134" t="s">
        <v>36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43</v>
      </c>
      <c r="E23" s="40"/>
      <c r="F23" s="40"/>
      <c r="G23" s="40"/>
      <c r="H23" s="40"/>
      <c r="I23" s="134" t="s">
        <v>33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44</v>
      </c>
      <c r="F24" s="40"/>
      <c r="G24" s="40"/>
      <c r="H24" s="40"/>
      <c r="I24" s="134" t="s">
        <v>36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2"/>
      <c r="B27" s="143"/>
      <c r="C27" s="142"/>
      <c r="D27" s="142"/>
      <c r="E27" s="144" t="s">
        <v>37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47</v>
      </c>
      <c r="E30" s="40"/>
      <c r="F30" s="40"/>
      <c r="G30" s="40"/>
      <c r="H30" s="40"/>
      <c r="I30" s="40"/>
      <c r="J30" s="148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49</v>
      </c>
      <c r="G32" s="40"/>
      <c r="H32" s="40"/>
      <c r="I32" s="149" t="s">
        <v>48</v>
      </c>
      <c r="J32" s="149" t="s">
        <v>50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51</v>
      </c>
      <c r="E33" s="134" t="s">
        <v>52</v>
      </c>
      <c r="F33" s="151">
        <f>ROUND((SUM(BE80:BE119)),  2)</f>
        <v>0</v>
      </c>
      <c r="G33" s="40"/>
      <c r="H33" s="40"/>
      <c r="I33" s="152">
        <v>0.20999999999999999</v>
      </c>
      <c r="J33" s="151">
        <f>ROUND(((SUM(BE80:BE119))*I33),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53</v>
      </c>
      <c r="F34" s="151">
        <f>ROUND((SUM(BF80:BF119)),  2)</f>
        <v>0</v>
      </c>
      <c r="G34" s="40"/>
      <c r="H34" s="40"/>
      <c r="I34" s="152">
        <v>0.14999999999999999</v>
      </c>
      <c r="J34" s="151">
        <f>ROUND(((SUM(BF80:BF119))*I34),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54</v>
      </c>
      <c r="F35" s="151">
        <f>ROUND((SUM(BG80:BG119)),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55</v>
      </c>
      <c r="F36" s="151">
        <f>ROUND((SUM(BH80:BH119)),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56</v>
      </c>
      <c r="F37" s="151">
        <f>ROUND((SUM(BI80:BI119)),  2)</f>
        <v>0</v>
      </c>
      <c r="G37" s="40"/>
      <c r="H37" s="40"/>
      <c r="I37" s="152">
        <v>0</v>
      </c>
      <c r="J37" s="151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57</v>
      </c>
      <c r="E39" s="155"/>
      <c r="F39" s="155"/>
      <c r="G39" s="156" t="s">
        <v>58</v>
      </c>
      <c r="H39" s="157" t="s">
        <v>59</v>
      </c>
      <c r="I39" s="155"/>
      <c r="J39" s="158">
        <f>SUM(J30:J37)</f>
        <v>0</v>
      </c>
      <c r="K39" s="159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Retenční nádrž v k.ú. Malčice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24</v>
      </c>
      <c r="D52" s="42"/>
      <c r="E52" s="42"/>
      <c r="F52" s="28" t="str">
        <f>F12</f>
        <v>Malčice</v>
      </c>
      <c r="G52" s="42"/>
      <c r="H52" s="42"/>
      <c r="I52" s="33" t="s">
        <v>26</v>
      </c>
      <c r="J52" s="74" t="str">
        <f>IF(J12="","",J12)</f>
        <v>25. 1. 2022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3" t="s">
        <v>32</v>
      </c>
      <c r="D54" s="42"/>
      <c r="E54" s="42"/>
      <c r="F54" s="28" t="str">
        <f>E15</f>
        <v>Česká republika - Státní pozemkový úřad, Praha 3</v>
      </c>
      <c r="G54" s="42"/>
      <c r="H54" s="42"/>
      <c r="I54" s="33" t="s">
        <v>40</v>
      </c>
      <c r="J54" s="38" t="str">
        <f>E21</f>
        <v>Ing. Ondřej Čížek, Malovice 20, Netolice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38</v>
      </c>
      <c r="D55" s="42"/>
      <c r="E55" s="42"/>
      <c r="F55" s="28" t="str">
        <f>IF(E18="","",E18)</f>
        <v>Vyplň údaj</v>
      </c>
      <c r="G55" s="42"/>
      <c r="H55" s="42"/>
      <c r="I55" s="33" t="s">
        <v>43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110</v>
      </c>
      <c r="D57" s="166"/>
      <c r="E57" s="166"/>
      <c r="F57" s="166"/>
      <c r="G57" s="166"/>
      <c r="H57" s="166"/>
      <c r="I57" s="166"/>
      <c r="J57" s="167" t="s">
        <v>111</v>
      </c>
      <c r="K57" s="166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79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112</v>
      </c>
    </row>
    <row r="60" s="9" customFormat="1" ht="24.96" customHeight="1">
      <c r="A60" s="9"/>
      <c r="B60" s="169"/>
      <c r="C60" s="170"/>
      <c r="D60" s="171" t="s">
        <v>698</v>
      </c>
      <c r="E60" s="172"/>
      <c r="F60" s="172"/>
      <c r="G60" s="172"/>
      <c r="H60" s="172"/>
      <c r="I60" s="172"/>
      <c r="J60" s="173">
        <f>J81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4" t="s">
        <v>120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3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4" t="str">
        <f>E7</f>
        <v>Retenční nádrž v k.ú. Malčice</v>
      </c>
      <c r="F70" s="33"/>
      <c r="G70" s="33"/>
      <c r="H70" s="33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3" t="s">
        <v>104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VON - Vedlejší a ostatní náklady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24</v>
      </c>
      <c r="D74" s="42"/>
      <c r="E74" s="42"/>
      <c r="F74" s="28" t="str">
        <f>F12</f>
        <v>Malčice</v>
      </c>
      <c r="G74" s="42"/>
      <c r="H74" s="42"/>
      <c r="I74" s="33" t="s">
        <v>26</v>
      </c>
      <c r="J74" s="74" t="str">
        <f>IF(J12="","",J12)</f>
        <v>25. 1. 2022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5.65" customHeight="1">
      <c r="A76" s="40"/>
      <c r="B76" s="41"/>
      <c r="C76" s="33" t="s">
        <v>32</v>
      </c>
      <c r="D76" s="42"/>
      <c r="E76" s="42"/>
      <c r="F76" s="28" t="str">
        <f>E15</f>
        <v>Česká republika - Státní pozemkový úřad, Praha 3</v>
      </c>
      <c r="G76" s="42"/>
      <c r="H76" s="42"/>
      <c r="I76" s="33" t="s">
        <v>40</v>
      </c>
      <c r="J76" s="38" t="str">
        <f>E21</f>
        <v>Ing. Ondřej Čížek, Malovice 20, Netolice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3" t="s">
        <v>38</v>
      </c>
      <c r="D77" s="42"/>
      <c r="E77" s="42"/>
      <c r="F77" s="28" t="str">
        <f>IF(E18="","",E18)</f>
        <v>Vyplň údaj</v>
      </c>
      <c r="G77" s="42"/>
      <c r="H77" s="42"/>
      <c r="I77" s="33" t="s">
        <v>43</v>
      </c>
      <c r="J77" s="38" t="str">
        <f>E24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81"/>
      <c r="B79" s="182"/>
      <c r="C79" s="183" t="s">
        <v>121</v>
      </c>
      <c r="D79" s="184" t="s">
        <v>66</v>
      </c>
      <c r="E79" s="184" t="s">
        <v>62</v>
      </c>
      <c r="F79" s="184" t="s">
        <v>63</v>
      </c>
      <c r="G79" s="184" t="s">
        <v>122</v>
      </c>
      <c r="H79" s="184" t="s">
        <v>123</v>
      </c>
      <c r="I79" s="184" t="s">
        <v>124</v>
      </c>
      <c r="J79" s="184" t="s">
        <v>111</v>
      </c>
      <c r="K79" s="185" t="s">
        <v>125</v>
      </c>
      <c r="L79" s="186"/>
      <c r="M79" s="94" t="s">
        <v>37</v>
      </c>
      <c r="N79" s="95" t="s">
        <v>51</v>
      </c>
      <c r="O79" s="95" t="s">
        <v>126</v>
      </c>
      <c r="P79" s="95" t="s">
        <v>127</v>
      </c>
      <c r="Q79" s="95" t="s">
        <v>128</v>
      </c>
      <c r="R79" s="95" t="s">
        <v>129</v>
      </c>
      <c r="S79" s="95" t="s">
        <v>130</v>
      </c>
      <c r="T79" s="96" t="s">
        <v>131</v>
      </c>
      <c r="U79" s="181"/>
      <c r="V79" s="181"/>
      <c r="W79" s="181"/>
      <c r="X79" s="181"/>
      <c r="Y79" s="181"/>
      <c r="Z79" s="181"/>
      <c r="AA79" s="181"/>
      <c r="AB79" s="181"/>
      <c r="AC79" s="181"/>
      <c r="AD79" s="181"/>
      <c r="AE79" s="181"/>
    </row>
    <row r="80" s="2" customFormat="1" ht="22.8" customHeight="1">
      <c r="A80" s="40"/>
      <c r="B80" s="41"/>
      <c r="C80" s="101" t="s">
        <v>132</v>
      </c>
      <c r="D80" s="42"/>
      <c r="E80" s="42"/>
      <c r="F80" s="42"/>
      <c r="G80" s="42"/>
      <c r="H80" s="42"/>
      <c r="I80" s="42"/>
      <c r="J80" s="187">
        <f>BK80</f>
        <v>0</v>
      </c>
      <c r="K80" s="42"/>
      <c r="L80" s="46"/>
      <c r="M80" s="97"/>
      <c r="N80" s="188"/>
      <c r="O80" s="98"/>
      <c r="P80" s="189">
        <f>P81</f>
        <v>0</v>
      </c>
      <c r="Q80" s="98"/>
      <c r="R80" s="189">
        <f>R81</f>
        <v>0</v>
      </c>
      <c r="S80" s="98"/>
      <c r="T80" s="190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8" t="s">
        <v>80</v>
      </c>
      <c r="AU80" s="18" t="s">
        <v>112</v>
      </c>
      <c r="BK80" s="191">
        <f>BK81</f>
        <v>0</v>
      </c>
    </row>
    <row r="81" s="12" customFormat="1" ht="25.92" customHeight="1">
      <c r="A81" s="12"/>
      <c r="B81" s="192"/>
      <c r="C81" s="193"/>
      <c r="D81" s="194" t="s">
        <v>80</v>
      </c>
      <c r="E81" s="195" t="s">
        <v>81</v>
      </c>
      <c r="F81" s="195" t="s">
        <v>101</v>
      </c>
      <c r="G81" s="193"/>
      <c r="H81" s="193"/>
      <c r="I81" s="196"/>
      <c r="J81" s="197">
        <f>BK81</f>
        <v>0</v>
      </c>
      <c r="K81" s="193"/>
      <c r="L81" s="198"/>
      <c r="M81" s="199"/>
      <c r="N81" s="200"/>
      <c r="O81" s="200"/>
      <c r="P81" s="201">
        <f>SUM(P82:P119)</f>
        <v>0</v>
      </c>
      <c r="Q81" s="200"/>
      <c r="R81" s="201">
        <f>SUM(R82:R119)</f>
        <v>0</v>
      </c>
      <c r="S81" s="200"/>
      <c r="T81" s="202">
        <f>SUM(T82:T119)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3" t="s">
        <v>23</v>
      </c>
      <c r="AT81" s="204" t="s">
        <v>80</v>
      </c>
      <c r="AU81" s="204" t="s">
        <v>81</v>
      </c>
      <c r="AY81" s="203" t="s">
        <v>133</v>
      </c>
      <c r="BK81" s="205">
        <f>SUM(BK82:BK119)</f>
        <v>0</v>
      </c>
    </row>
    <row r="82" s="2" customFormat="1" ht="24.15" customHeight="1">
      <c r="A82" s="40"/>
      <c r="B82" s="41"/>
      <c r="C82" s="208" t="s">
        <v>23</v>
      </c>
      <c r="D82" s="208" t="s">
        <v>135</v>
      </c>
      <c r="E82" s="209" t="s">
        <v>699</v>
      </c>
      <c r="F82" s="210" t="s">
        <v>700</v>
      </c>
      <c r="G82" s="211" t="s">
        <v>701</v>
      </c>
      <c r="H82" s="212">
        <v>1</v>
      </c>
      <c r="I82" s="213"/>
      <c r="J82" s="214">
        <f>ROUND(I82*H82,2)</f>
        <v>0</v>
      </c>
      <c r="K82" s="210" t="s">
        <v>37</v>
      </c>
      <c r="L82" s="46"/>
      <c r="M82" s="215" t="s">
        <v>37</v>
      </c>
      <c r="N82" s="216" t="s">
        <v>52</v>
      </c>
      <c r="O82" s="86"/>
      <c r="P82" s="217">
        <f>O82*H82</f>
        <v>0</v>
      </c>
      <c r="Q82" s="217">
        <v>0</v>
      </c>
      <c r="R82" s="217">
        <f>Q82*H82</f>
        <v>0</v>
      </c>
      <c r="S82" s="217">
        <v>0</v>
      </c>
      <c r="T82" s="218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9" t="s">
        <v>702</v>
      </c>
      <c r="AT82" s="219" t="s">
        <v>135</v>
      </c>
      <c r="AU82" s="219" t="s">
        <v>23</v>
      </c>
      <c r="AY82" s="18" t="s">
        <v>133</v>
      </c>
      <c r="BE82" s="220">
        <f>IF(N82="základní",J82,0)</f>
        <v>0</v>
      </c>
      <c r="BF82" s="220">
        <f>IF(N82="snížená",J82,0)</f>
        <v>0</v>
      </c>
      <c r="BG82" s="220">
        <f>IF(N82="zákl. přenesená",J82,0)</f>
        <v>0</v>
      </c>
      <c r="BH82" s="220">
        <f>IF(N82="sníž. přenesená",J82,0)</f>
        <v>0</v>
      </c>
      <c r="BI82" s="220">
        <f>IF(N82="nulová",J82,0)</f>
        <v>0</v>
      </c>
      <c r="BJ82" s="18" t="s">
        <v>23</v>
      </c>
      <c r="BK82" s="220">
        <f>ROUND(I82*H82,2)</f>
        <v>0</v>
      </c>
      <c r="BL82" s="18" t="s">
        <v>702</v>
      </c>
      <c r="BM82" s="219" t="s">
        <v>703</v>
      </c>
    </row>
    <row r="83" s="13" customFormat="1">
      <c r="A83" s="13"/>
      <c r="B83" s="226"/>
      <c r="C83" s="227"/>
      <c r="D83" s="228" t="s">
        <v>144</v>
      </c>
      <c r="E83" s="229" t="s">
        <v>37</v>
      </c>
      <c r="F83" s="230" t="s">
        <v>704</v>
      </c>
      <c r="G83" s="227"/>
      <c r="H83" s="229" t="s">
        <v>37</v>
      </c>
      <c r="I83" s="231"/>
      <c r="J83" s="227"/>
      <c r="K83" s="227"/>
      <c r="L83" s="232"/>
      <c r="M83" s="233"/>
      <c r="N83" s="234"/>
      <c r="O83" s="234"/>
      <c r="P83" s="234"/>
      <c r="Q83" s="234"/>
      <c r="R83" s="234"/>
      <c r="S83" s="234"/>
      <c r="T83" s="235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36" t="s">
        <v>144</v>
      </c>
      <c r="AU83" s="236" t="s">
        <v>23</v>
      </c>
      <c r="AV83" s="13" t="s">
        <v>23</v>
      </c>
      <c r="AW83" s="13" t="s">
        <v>146</v>
      </c>
      <c r="AX83" s="13" t="s">
        <v>81</v>
      </c>
      <c r="AY83" s="236" t="s">
        <v>133</v>
      </c>
    </row>
    <row r="84" s="14" customFormat="1">
      <c r="A84" s="14"/>
      <c r="B84" s="237"/>
      <c r="C84" s="238"/>
      <c r="D84" s="228" t="s">
        <v>144</v>
      </c>
      <c r="E84" s="239" t="s">
        <v>37</v>
      </c>
      <c r="F84" s="240" t="s">
        <v>518</v>
      </c>
      <c r="G84" s="238"/>
      <c r="H84" s="241">
        <v>1</v>
      </c>
      <c r="I84" s="242"/>
      <c r="J84" s="238"/>
      <c r="K84" s="238"/>
      <c r="L84" s="243"/>
      <c r="M84" s="244"/>
      <c r="N84" s="245"/>
      <c r="O84" s="245"/>
      <c r="P84" s="245"/>
      <c r="Q84" s="245"/>
      <c r="R84" s="245"/>
      <c r="S84" s="245"/>
      <c r="T84" s="246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T84" s="247" t="s">
        <v>144</v>
      </c>
      <c r="AU84" s="247" t="s">
        <v>23</v>
      </c>
      <c r="AV84" s="14" t="s">
        <v>90</v>
      </c>
      <c r="AW84" s="14" t="s">
        <v>146</v>
      </c>
      <c r="AX84" s="14" t="s">
        <v>81</v>
      </c>
      <c r="AY84" s="247" t="s">
        <v>133</v>
      </c>
    </row>
    <row r="85" s="15" customFormat="1">
      <c r="A85" s="15"/>
      <c r="B85" s="248"/>
      <c r="C85" s="249"/>
      <c r="D85" s="228" t="s">
        <v>144</v>
      </c>
      <c r="E85" s="250" t="s">
        <v>37</v>
      </c>
      <c r="F85" s="251" t="s">
        <v>148</v>
      </c>
      <c r="G85" s="249"/>
      <c r="H85" s="252">
        <v>1</v>
      </c>
      <c r="I85" s="253"/>
      <c r="J85" s="249"/>
      <c r="K85" s="249"/>
      <c r="L85" s="254"/>
      <c r="M85" s="255"/>
      <c r="N85" s="256"/>
      <c r="O85" s="256"/>
      <c r="P85" s="256"/>
      <c r="Q85" s="256"/>
      <c r="R85" s="256"/>
      <c r="S85" s="256"/>
      <c r="T85" s="257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T85" s="258" t="s">
        <v>144</v>
      </c>
      <c r="AU85" s="258" t="s">
        <v>23</v>
      </c>
      <c r="AV85" s="15" t="s">
        <v>140</v>
      </c>
      <c r="AW85" s="15" t="s">
        <v>146</v>
      </c>
      <c r="AX85" s="15" t="s">
        <v>23</v>
      </c>
      <c r="AY85" s="258" t="s">
        <v>133</v>
      </c>
    </row>
    <row r="86" s="2" customFormat="1" ht="24.15" customHeight="1">
      <c r="A86" s="40"/>
      <c r="B86" s="41"/>
      <c r="C86" s="208" t="s">
        <v>90</v>
      </c>
      <c r="D86" s="208" t="s">
        <v>135</v>
      </c>
      <c r="E86" s="209" t="s">
        <v>705</v>
      </c>
      <c r="F86" s="210" t="s">
        <v>706</v>
      </c>
      <c r="G86" s="211" t="s">
        <v>138</v>
      </c>
      <c r="H86" s="212">
        <v>2254</v>
      </c>
      <c r="I86" s="213"/>
      <c r="J86" s="214">
        <f>ROUND(I86*H86,2)</f>
        <v>0</v>
      </c>
      <c r="K86" s="210" t="s">
        <v>37</v>
      </c>
      <c r="L86" s="46"/>
      <c r="M86" s="215" t="s">
        <v>37</v>
      </c>
      <c r="N86" s="216" t="s">
        <v>52</v>
      </c>
      <c r="O86" s="86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9" t="s">
        <v>702</v>
      </c>
      <c r="AT86" s="219" t="s">
        <v>135</v>
      </c>
      <c r="AU86" s="219" t="s">
        <v>23</v>
      </c>
      <c r="AY86" s="18" t="s">
        <v>133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8" t="s">
        <v>23</v>
      </c>
      <c r="BK86" s="220">
        <f>ROUND(I86*H86,2)</f>
        <v>0</v>
      </c>
      <c r="BL86" s="18" t="s">
        <v>702</v>
      </c>
      <c r="BM86" s="219" t="s">
        <v>707</v>
      </c>
    </row>
    <row r="87" s="13" customFormat="1">
      <c r="A87" s="13"/>
      <c r="B87" s="226"/>
      <c r="C87" s="227"/>
      <c r="D87" s="228" t="s">
        <v>144</v>
      </c>
      <c r="E87" s="229" t="s">
        <v>37</v>
      </c>
      <c r="F87" s="230" t="s">
        <v>708</v>
      </c>
      <c r="G87" s="227"/>
      <c r="H87" s="229" t="s">
        <v>37</v>
      </c>
      <c r="I87" s="231"/>
      <c r="J87" s="227"/>
      <c r="K87" s="227"/>
      <c r="L87" s="232"/>
      <c r="M87" s="233"/>
      <c r="N87" s="234"/>
      <c r="O87" s="234"/>
      <c r="P87" s="234"/>
      <c r="Q87" s="234"/>
      <c r="R87" s="234"/>
      <c r="S87" s="234"/>
      <c r="T87" s="235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6" t="s">
        <v>144</v>
      </c>
      <c r="AU87" s="236" t="s">
        <v>23</v>
      </c>
      <c r="AV87" s="13" t="s">
        <v>23</v>
      </c>
      <c r="AW87" s="13" t="s">
        <v>146</v>
      </c>
      <c r="AX87" s="13" t="s">
        <v>81</v>
      </c>
      <c r="AY87" s="236" t="s">
        <v>133</v>
      </c>
    </row>
    <row r="88" s="13" customFormat="1">
      <c r="A88" s="13"/>
      <c r="B88" s="226"/>
      <c r="C88" s="227"/>
      <c r="D88" s="228" t="s">
        <v>144</v>
      </c>
      <c r="E88" s="229" t="s">
        <v>37</v>
      </c>
      <c r="F88" s="230" t="s">
        <v>709</v>
      </c>
      <c r="G88" s="227"/>
      <c r="H88" s="229" t="s">
        <v>37</v>
      </c>
      <c r="I88" s="231"/>
      <c r="J88" s="227"/>
      <c r="K88" s="227"/>
      <c r="L88" s="232"/>
      <c r="M88" s="233"/>
      <c r="N88" s="234"/>
      <c r="O88" s="234"/>
      <c r="P88" s="234"/>
      <c r="Q88" s="234"/>
      <c r="R88" s="234"/>
      <c r="S88" s="234"/>
      <c r="T88" s="235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6" t="s">
        <v>144</v>
      </c>
      <c r="AU88" s="236" t="s">
        <v>23</v>
      </c>
      <c r="AV88" s="13" t="s">
        <v>23</v>
      </c>
      <c r="AW88" s="13" t="s">
        <v>146</v>
      </c>
      <c r="AX88" s="13" t="s">
        <v>81</v>
      </c>
      <c r="AY88" s="236" t="s">
        <v>133</v>
      </c>
    </row>
    <row r="89" s="14" customFormat="1">
      <c r="A89" s="14"/>
      <c r="B89" s="237"/>
      <c r="C89" s="238"/>
      <c r="D89" s="228" t="s">
        <v>144</v>
      </c>
      <c r="E89" s="239" t="s">
        <v>37</v>
      </c>
      <c r="F89" s="240" t="s">
        <v>710</v>
      </c>
      <c r="G89" s="238"/>
      <c r="H89" s="241">
        <v>2254</v>
      </c>
      <c r="I89" s="242"/>
      <c r="J89" s="238"/>
      <c r="K89" s="238"/>
      <c r="L89" s="243"/>
      <c r="M89" s="244"/>
      <c r="N89" s="245"/>
      <c r="O89" s="245"/>
      <c r="P89" s="245"/>
      <c r="Q89" s="245"/>
      <c r="R89" s="245"/>
      <c r="S89" s="245"/>
      <c r="T89" s="246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7" t="s">
        <v>144</v>
      </c>
      <c r="AU89" s="247" t="s">
        <v>23</v>
      </c>
      <c r="AV89" s="14" t="s">
        <v>90</v>
      </c>
      <c r="AW89" s="14" t="s">
        <v>146</v>
      </c>
      <c r="AX89" s="14" t="s">
        <v>81</v>
      </c>
      <c r="AY89" s="247" t="s">
        <v>133</v>
      </c>
    </row>
    <row r="90" s="15" customFormat="1">
      <c r="A90" s="15"/>
      <c r="B90" s="248"/>
      <c r="C90" s="249"/>
      <c r="D90" s="228" t="s">
        <v>144</v>
      </c>
      <c r="E90" s="250" t="s">
        <v>37</v>
      </c>
      <c r="F90" s="251" t="s">
        <v>148</v>
      </c>
      <c r="G90" s="249"/>
      <c r="H90" s="252">
        <v>2254</v>
      </c>
      <c r="I90" s="253"/>
      <c r="J90" s="249"/>
      <c r="K90" s="249"/>
      <c r="L90" s="254"/>
      <c r="M90" s="255"/>
      <c r="N90" s="256"/>
      <c r="O90" s="256"/>
      <c r="P90" s="256"/>
      <c r="Q90" s="256"/>
      <c r="R90" s="256"/>
      <c r="S90" s="256"/>
      <c r="T90" s="257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8" t="s">
        <v>144</v>
      </c>
      <c r="AU90" s="258" t="s">
        <v>23</v>
      </c>
      <c r="AV90" s="15" t="s">
        <v>140</v>
      </c>
      <c r="AW90" s="15" t="s">
        <v>146</v>
      </c>
      <c r="AX90" s="15" t="s">
        <v>23</v>
      </c>
      <c r="AY90" s="258" t="s">
        <v>133</v>
      </c>
    </row>
    <row r="91" s="2" customFormat="1" ht="33" customHeight="1">
      <c r="A91" s="40"/>
      <c r="B91" s="41"/>
      <c r="C91" s="208" t="s">
        <v>156</v>
      </c>
      <c r="D91" s="208" t="s">
        <v>135</v>
      </c>
      <c r="E91" s="209" t="s">
        <v>711</v>
      </c>
      <c r="F91" s="210" t="s">
        <v>712</v>
      </c>
      <c r="G91" s="211" t="s">
        <v>701</v>
      </c>
      <c r="H91" s="212">
        <v>1</v>
      </c>
      <c r="I91" s="213"/>
      <c r="J91" s="214">
        <f>ROUND(I91*H91,2)</f>
        <v>0</v>
      </c>
      <c r="K91" s="210" t="s">
        <v>37</v>
      </c>
      <c r="L91" s="46"/>
      <c r="M91" s="215" t="s">
        <v>37</v>
      </c>
      <c r="N91" s="216" t="s">
        <v>52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702</v>
      </c>
      <c r="AT91" s="219" t="s">
        <v>135</v>
      </c>
      <c r="AU91" s="219" t="s">
        <v>23</v>
      </c>
      <c r="AY91" s="18" t="s">
        <v>133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8" t="s">
        <v>23</v>
      </c>
      <c r="BK91" s="220">
        <f>ROUND(I91*H91,2)</f>
        <v>0</v>
      </c>
      <c r="BL91" s="18" t="s">
        <v>702</v>
      </c>
      <c r="BM91" s="219" t="s">
        <v>713</v>
      </c>
    </row>
    <row r="92" s="13" customFormat="1">
      <c r="A92" s="13"/>
      <c r="B92" s="226"/>
      <c r="C92" s="227"/>
      <c r="D92" s="228" t="s">
        <v>144</v>
      </c>
      <c r="E92" s="229" t="s">
        <v>37</v>
      </c>
      <c r="F92" s="230" t="s">
        <v>714</v>
      </c>
      <c r="G92" s="227"/>
      <c r="H92" s="229" t="s">
        <v>37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144</v>
      </c>
      <c r="AU92" s="236" t="s">
        <v>23</v>
      </c>
      <c r="AV92" s="13" t="s">
        <v>23</v>
      </c>
      <c r="AW92" s="13" t="s">
        <v>146</v>
      </c>
      <c r="AX92" s="13" t="s">
        <v>81</v>
      </c>
      <c r="AY92" s="236" t="s">
        <v>133</v>
      </c>
    </row>
    <row r="93" s="14" customFormat="1">
      <c r="A93" s="14"/>
      <c r="B93" s="237"/>
      <c r="C93" s="238"/>
      <c r="D93" s="228" t="s">
        <v>144</v>
      </c>
      <c r="E93" s="239" t="s">
        <v>37</v>
      </c>
      <c r="F93" s="240" t="s">
        <v>518</v>
      </c>
      <c r="G93" s="238"/>
      <c r="H93" s="241">
        <v>1</v>
      </c>
      <c r="I93" s="242"/>
      <c r="J93" s="238"/>
      <c r="K93" s="238"/>
      <c r="L93" s="243"/>
      <c r="M93" s="244"/>
      <c r="N93" s="245"/>
      <c r="O93" s="245"/>
      <c r="P93" s="245"/>
      <c r="Q93" s="245"/>
      <c r="R93" s="245"/>
      <c r="S93" s="245"/>
      <c r="T93" s="24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7" t="s">
        <v>144</v>
      </c>
      <c r="AU93" s="247" t="s">
        <v>23</v>
      </c>
      <c r="AV93" s="14" t="s">
        <v>90</v>
      </c>
      <c r="AW93" s="14" t="s">
        <v>146</v>
      </c>
      <c r="AX93" s="14" t="s">
        <v>81</v>
      </c>
      <c r="AY93" s="247" t="s">
        <v>133</v>
      </c>
    </row>
    <row r="94" s="15" customFormat="1">
      <c r="A94" s="15"/>
      <c r="B94" s="248"/>
      <c r="C94" s="249"/>
      <c r="D94" s="228" t="s">
        <v>144</v>
      </c>
      <c r="E94" s="250" t="s">
        <v>37</v>
      </c>
      <c r="F94" s="251" t="s">
        <v>148</v>
      </c>
      <c r="G94" s="249"/>
      <c r="H94" s="252">
        <v>1</v>
      </c>
      <c r="I94" s="253"/>
      <c r="J94" s="249"/>
      <c r="K94" s="249"/>
      <c r="L94" s="254"/>
      <c r="M94" s="255"/>
      <c r="N94" s="256"/>
      <c r="O94" s="256"/>
      <c r="P94" s="256"/>
      <c r="Q94" s="256"/>
      <c r="R94" s="256"/>
      <c r="S94" s="256"/>
      <c r="T94" s="257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8" t="s">
        <v>144</v>
      </c>
      <c r="AU94" s="258" t="s">
        <v>23</v>
      </c>
      <c r="AV94" s="15" t="s">
        <v>140</v>
      </c>
      <c r="AW94" s="15" t="s">
        <v>146</v>
      </c>
      <c r="AX94" s="15" t="s">
        <v>23</v>
      </c>
      <c r="AY94" s="258" t="s">
        <v>133</v>
      </c>
    </row>
    <row r="95" s="2" customFormat="1" ht="24.15" customHeight="1">
      <c r="A95" s="40"/>
      <c r="B95" s="41"/>
      <c r="C95" s="208" t="s">
        <v>140</v>
      </c>
      <c r="D95" s="208" t="s">
        <v>135</v>
      </c>
      <c r="E95" s="209" t="s">
        <v>715</v>
      </c>
      <c r="F95" s="210" t="s">
        <v>716</v>
      </c>
      <c r="G95" s="211" t="s">
        <v>701</v>
      </c>
      <c r="H95" s="212">
        <v>1</v>
      </c>
      <c r="I95" s="213"/>
      <c r="J95" s="214">
        <f>ROUND(I95*H95,2)</f>
        <v>0</v>
      </c>
      <c r="K95" s="210" t="s">
        <v>37</v>
      </c>
      <c r="L95" s="46"/>
      <c r="M95" s="215" t="s">
        <v>37</v>
      </c>
      <c r="N95" s="216" t="s">
        <v>52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702</v>
      </c>
      <c r="AT95" s="219" t="s">
        <v>135</v>
      </c>
      <c r="AU95" s="219" t="s">
        <v>23</v>
      </c>
      <c r="AY95" s="18" t="s">
        <v>133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8" t="s">
        <v>23</v>
      </c>
      <c r="BK95" s="220">
        <f>ROUND(I95*H95,2)</f>
        <v>0</v>
      </c>
      <c r="BL95" s="18" t="s">
        <v>702</v>
      </c>
      <c r="BM95" s="219" t="s">
        <v>717</v>
      </c>
    </row>
    <row r="96" s="14" customFormat="1">
      <c r="A96" s="14"/>
      <c r="B96" s="237"/>
      <c r="C96" s="238"/>
      <c r="D96" s="228" t="s">
        <v>144</v>
      </c>
      <c r="E96" s="239" t="s">
        <v>37</v>
      </c>
      <c r="F96" s="240" t="s">
        <v>518</v>
      </c>
      <c r="G96" s="238"/>
      <c r="H96" s="241">
        <v>1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144</v>
      </c>
      <c r="AU96" s="247" t="s">
        <v>23</v>
      </c>
      <c r="AV96" s="14" t="s">
        <v>90</v>
      </c>
      <c r="AW96" s="14" t="s">
        <v>146</v>
      </c>
      <c r="AX96" s="14" t="s">
        <v>81</v>
      </c>
      <c r="AY96" s="247" t="s">
        <v>133</v>
      </c>
    </row>
    <row r="97" s="15" customFormat="1">
      <c r="A97" s="15"/>
      <c r="B97" s="248"/>
      <c r="C97" s="249"/>
      <c r="D97" s="228" t="s">
        <v>144</v>
      </c>
      <c r="E97" s="250" t="s">
        <v>37</v>
      </c>
      <c r="F97" s="251" t="s">
        <v>148</v>
      </c>
      <c r="G97" s="249"/>
      <c r="H97" s="252">
        <v>1</v>
      </c>
      <c r="I97" s="253"/>
      <c r="J97" s="249"/>
      <c r="K97" s="249"/>
      <c r="L97" s="254"/>
      <c r="M97" s="255"/>
      <c r="N97" s="256"/>
      <c r="O97" s="256"/>
      <c r="P97" s="256"/>
      <c r="Q97" s="256"/>
      <c r="R97" s="256"/>
      <c r="S97" s="256"/>
      <c r="T97" s="257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8" t="s">
        <v>144</v>
      </c>
      <c r="AU97" s="258" t="s">
        <v>23</v>
      </c>
      <c r="AV97" s="15" t="s">
        <v>140</v>
      </c>
      <c r="AW97" s="15" t="s">
        <v>146</v>
      </c>
      <c r="AX97" s="15" t="s">
        <v>23</v>
      </c>
      <c r="AY97" s="258" t="s">
        <v>133</v>
      </c>
    </row>
    <row r="98" s="2" customFormat="1" ht="24.15" customHeight="1">
      <c r="A98" s="40"/>
      <c r="B98" s="41"/>
      <c r="C98" s="208" t="s">
        <v>167</v>
      </c>
      <c r="D98" s="208" t="s">
        <v>135</v>
      </c>
      <c r="E98" s="209" t="s">
        <v>718</v>
      </c>
      <c r="F98" s="210" t="s">
        <v>719</v>
      </c>
      <c r="G98" s="211" t="s">
        <v>701</v>
      </c>
      <c r="H98" s="212">
        <v>1</v>
      </c>
      <c r="I98" s="213"/>
      <c r="J98" s="214">
        <f>ROUND(I98*H98,2)</f>
        <v>0</v>
      </c>
      <c r="K98" s="210" t="s">
        <v>37</v>
      </c>
      <c r="L98" s="46"/>
      <c r="M98" s="215" t="s">
        <v>37</v>
      </c>
      <c r="N98" s="216" t="s">
        <v>52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702</v>
      </c>
      <c r="AT98" s="219" t="s">
        <v>135</v>
      </c>
      <c r="AU98" s="219" t="s">
        <v>23</v>
      </c>
      <c r="AY98" s="18" t="s">
        <v>133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8" t="s">
        <v>23</v>
      </c>
      <c r="BK98" s="220">
        <f>ROUND(I98*H98,2)</f>
        <v>0</v>
      </c>
      <c r="BL98" s="18" t="s">
        <v>702</v>
      </c>
      <c r="BM98" s="219" t="s">
        <v>720</v>
      </c>
    </row>
    <row r="99" s="14" customFormat="1">
      <c r="A99" s="14"/>
      <c r="B99" s="237"/>
      <c r="C99" s="238"/>
      <c r="D99" s="228" t="s">
        <v>144</v>
      </c>
      <c r="E99" s="239" t="s">
        <v>37</v>
      </c>
      <c r="F99" s="240" t="s">
        <v>518</v>
      </c>
      <c r="G99" s="238"/>
      <c r="H99" s="241">
        <v>1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144</v>
      </c>
      <c r="AU99" s="247" t="s">
        <v>23</v>
      </c>
      <c r="AV99" s="14" t="s">
        <v>90</v>
      </c>
      <c r="AW99" s="14" t="s">
        <v>146</v>
      </c>
      <c r="AX99" s="14" t="s">
        <v>81</v>
      </c>
      <c r="AY99" s="247" t="s">
        <v>133</v>
      </c>
    </row>
    <row r="100" s="15" customFormat="1">
      <c r="A100" s="15"/>
      <c r="B100" s="248"/>
      <c r="C100" s="249"/>
      <c r="D100" s="228" t="s">
        <v>144</v>
      </c>
      <c r="E100" s="250" t="s">
        <v>37</v>
      </c>
      <c r="F100" s="251" t="s">
        <v>148</v>
      </c>
      <c r="G100" s="249"/>
      <c r="H100" s="252">
        <v>1</v>
      </c>
      <c r="I100" s="253"/>
      <c r="J100" s="249"/>
      <c r="K100" s="249"/>
      <c r="L100" s="254"/>
      <c r="M100" s="255"/>
      <c r="N100" s="256"/>
      <c r="O100" s="256"/>
      <c r="P100" s="256"/>
      <c r="Q100" s="256"/>
      <c r="R100" s="256"/>
      <c r="S100" s="256"/>
      <c r="T100" s="257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8" t="s">
        <v>144</v>
      </c>
      <c r="AU100" s="258" t="s">
        <v>23</v>
      </c>
      <c r="AV100" s="15" t="s">
        <v>140</v>
      </c>
      <c r="AW100" s="15" t="s">
        <v>146</v>
      </c>
      <c r="AX100" s="15" t="s">
        <v>23</v>
      </c>
      <c r="AY100" s="258" t="s">
        <v>133</v>
      </c>
    </row>
    <row r="101" s="2" customFormat="1" ht="24.15" customHeight="1">
      <c r="A101" s="40"/>
      <c r="B101" s="41"/>
      <c r="C101" s="208" t="s">
        <v>172</v>
      </c>
      <c r="D101" s="208" t="s">
        <v>135</v>
      </c>
      <c r="E101" s="209" t="s">
        <v>721</v>
      </c>
      <c r="F101" s="210" t="s">
        <v>722</v>
      </c>
      <c r="G101" s="211" t="s">
        <v>701</v>
      </c>
      <c r="H101" s="212">
        <v>1</v>
      </c>
      <c r="I101" s="213"/>
      <c r="J101" s="214">
        <f>ROUND(I101*H101,2)</f>
        <v>0</v>
      </c>
      <c r="K101" s="210" t="s">
        <v>37</v>
      </c>
      <c r="L101" s="46"/>
      <c r="M101" s="215" t="s">
        <v>37</v>
      </c>
      <c r="N101" s="216" t="s">
        <v>52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702</v>
      </c>
      <c r="AT101" s="219" t="s">
        <v>135</v>
      </c>
      <c r="AU101" s="219" t="s">
        <v>23</v>
      </c>
      <c r="AY101" s="18" t="s">
        <v>133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8" t="s">
        <v>23</v>
      </c>
      <c r="BK101" s="220">
        <f>ROUND(I101*H101,2)</f>
        <v>0</v>
      </c>
      <c r="BL101" s="18" t="s">
        <v>702</v>
      </c>
      <c r="BM101" s="219" t="s">
        <v>723</v>
      </c>
    </row>
    <row r="102" s="14" customFormat="1">
      <c r="A102" s="14"/>
      <c r="B102" s="237"/>
      <c r="C102" s="238"/>
      <c r="D102" s="228" t="s">
        <v>144</v>
      </c>
      <c r="E102" s="239" t="s">
        <v>37</v>
      </c>
      <c r="F102" s="240" t="s">
        <v>518</v>
      </c>
      <c r="G102" s="238"/>
      <c r="H102" s="241">
        <v>1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144</v>
      </c>
      <c r="AU102" s="247" t="s">
        <v>23</v>
      </c>
      <c r="AV102" s="14" t="s">
        <v>90</v>
      </c>
      <c r="AW102" s="14" t="s">
        <v>146</v>
      </c>
      <c r="AX102" s="14" t="s">
        <v>81</v>
      </c>
      <c r="AY102" s="247" t="s">
        <v>133</v>
      </c>
    </row>
    <row r="103" s="15" customFormat="1">
      <c r="A103" s="15"/>
      <c r="B103" s="248"/>
      <c r="C103" s="249"/>
      <c r="D103" s="228" t="s">
        <v>144</v>
      </c>
      <c r="E103" s="250" t="s">
        <v>37</v>
      </c>
      <c r="F103" s="251" t="s">
        <v>148</v>
      </c>
      <c r="G103" s="249"/>
      <c r="H103" s="252">
        <v>1</v>
      </c>
      <c r="I103" s="253"/>
      <c r="J103" s="249"/>
      <c r="K103" s="249"/>
      <c r="L103" s="254"/>
      <c r="M103" s="255"/>
      <c r="N103" s="256"/>
      <c r="O103" s="256"/>
      <c r="P103" s="256"/>
      <c r="Q103" s="256"/>
      <c r="R103" s="256"/>
      <c r="S103" s="256"/>
      <c r="T103" s="257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8" t="s">
        <v>144</v>
      </c>
      <c r="AU103" s="258" t="s">
        <v>23</v>
      </c>
      <c r="AV103" s="15" t="s">
        <v>140</v>
      </c>
      <c r="AW103" s="15" t="s">
        <v>146</v>
      </c>
      <c r="AX103" s="15" t="s">
        <v>23</v>
      </c>
      <c r="AY103" s="258" t="s">
        <v>133</v>
      </c>
    </row>
    <row r="104" s="2" customFormat="1" ht="44.25" customHeight="1">
      <c r="A104" s="40"/>
      <c r="B104" s="41"/>
      <c r="C104" s="208" t="s">
        <v>178</v>
      </c>
      <c r="D104" s="208" t="s">
        <v>135</v>
      </c>
      <c r="E104" s="209" t="s">
        <v>724</v>
      </c>
      <c r="F104" s="210" t="s">
        <v>725</v>
      </c>
      <c r="G104" s="211" t="s">
        <v>701</v>
      </c>
      <c r="H104" s="212">
        <v>1</v>
      </c>
      <c r="I104" s="213"/>
      <c r="J104" s="214">
        <f>ROUND(I104*H104,2)</f>
        <v>0</v>
      </c>
      <c r="K104" s="210" t="s">
        <v>37</v>
      </c>
      <c r="L104" s="46"/>
      <c r="M104" s="215" t="s">
        <v>37</v>
      </c>
      <c r="N104" s="216" t="s">
        <v>52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702</v>
      </c>
      <c r="AT104" s="219" t="s">
        <v>135</v>
      </c>
      <c r="AU104" s="219" t="s">
        <v>23</v>
      </c>
      <c r="AY104" s="18" t="s">
        <v>133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8" t="s">
        <v>23</v>
      </c>
      <c r="BK104" s="220">
        <f>ROUND(I104*H104,2)</f>
        <v>0</v>
      </c>
      <c r="BL104" s="18" t="s">
        <v>702</v>
      </c>
      <c r="BM104" s="219" t="s">
        <v>726</v>
      </c>
    </row>
    <row r="105" s="13" customFormat="1">
      <c r="A105" s="13"/>
      <c r="B105" s="226"/>
      <c r="C105" s="227"/>
      <c r="D105" s="228" t="s">
        <v>144</v>
      </c>
      <c r="E105" s="229" t="s">
        <v>37</v>
      </c>
      <c r="F105" s="230" t="s">
        <v>727</v>
      </c>
      <c r="G105" s="227"/>
      <c r="H105" s="229" t="s">
        <v>37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144</v>
      </c>
      <c r="AU105" s="236" t="s">
        <v>23</v>
      </c>
      <c r="AV105" s="13" t="s">
        <v>23</v>
      </c>
      <c r="AW105" s="13" t="s">
        <v>146</v>
      </c>
      <c r="AX105" s="13" t="s">
        <v>81</v>
      </c>
      <c r="AY105" s="236" t="s">
        <v>133</v>
      </c>
    </row>
    <row r="106" s="14" customFormat="1">
      <c r="A106" s="14"/>
      <c r="B106" s="237"/>
      <c r="C106" s="238"/>
      <c r="D106" s="228" t="s">
        <v>144</v>
      </c>
      <c r="E106" s="239" t="s">
        <v>37</v>
      </c>
      <c r="F106" s="240" t="s">
        <v>23</v>
      </c>
      <c r="G106" s="238"/>
      <c r="H106" s="241">
        <v>1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144</v>
      </c>
      <c r="AU106" s="247" t="s">
        <v>23</v>
      </c>
      <c r="AV106" s="14" t="s">
        <v>90</v>
      </c>
      <c r="AW106" s="14" t="s">
        <v>146</v>
      </c>
      <c r="AX106" s="14" t="s">
        <v>81</v>
      </c>
      <c r="AY106" s="247" t="s">
        <v>133</v>
      </c>
    </row>
    <row r="107" s="15" customFormat="1">
      <c r="A107" s="15"/>
      <c r="B107" s="248"/>
      <c r="C107" s="249"/>
      <c r="D107" s="228" t="s">
        <v>144</v>
      </c>
      <c r="E107" s="250" t="s">
        <v>37</v>
      </c>
      <c r="F107" s="251" t="s">
        <v>148</v>
      </c>
      <c r="G107" s="249"/>
      <c r="H107" s="252">
        <v>1</v>
      </c>
      <c r="I107" s="253"/>
      <c r="J107" s="249"/>
      <c r="K107" s="249"/>
      <c r="L107" s="254"/>
      <c r="M107" s="255"/>
      <c r="N107" s="256"/>
      <c r="O107" s="256"/>
      <c r="P107" s="256"/>
      <c r="Q107" s="256"/>
      <c r="R107" s="256"/>
      <c r="S107" s="256"/>
      <c r="T107" s="257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8" t="s">
        <v>144</v>
      </c>
      <c r="AU107" s="258" t="s">
        <v>23</v>
      </c>
      <c r="AV107" s="15" t="s">
        <v>140</v>
      </c>
      <c r="AW107" s="15" t="s">
        <v>146</v>
      </c>
      <c r="AX107" s="15" t="s">
        <v>23</v>
      </c>
      <c r="AY107" s="258" t="s">
        <v>133</v>
      </c>
    </row>
    <row r="108" s="2" customFormat="1" ht="37.8" customHeight="1">
      <c r="A108" s="40"/>
      <c r="B108" s="41"/>
      <c r="C108" s="208" t="s">
        <v>185</v>
      </c>
      <c r="D108" s="208" t="s">
        <v>135</v>
      </c>
      <c r="E108" s="209" t="s">
        <v>728</v>
      </c>
      <c r="F108" s="210" t="s">
        <v>729</v>
      </c>
      <c r="G108" s="211" t="s">
        <v>701</v>
      </c>
      <c r="H108" s="212">
        <v>1</v>
      </c>
      <c r="I108" s="213"/>
      <c r="J108" s="214">
        <f>ROUND(I108*H108,2)</f>
        <v>0</v>
      </c>
      <c r="K108" s="210" t="s">
        <v>37</v>
      </c>
      <c r="L108" s="46"/>
      <c r="M108" s="215" t="s">
        <v>37</v>
      </c>
      <c r="N108" s="216" t="s">
        <v>52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702</v>
      </c>
      <c r="AT108" s="219" t="s">
        <v>135</v>
      </c>
      <c r="AU108" s="219" t="s">
        <v>23</v>
      </c>
      <c r="AY108" s="18" t="s">
        <v>133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8" t="s">
        <v>23</v>
      </c>
      <c r="BK108" s="220">
        <f>ROUND(I108*H108,2)</f>
        <v>0</v>
      </c>
      <c r="BL108" s="18" t="s">
        <v>702</v>
      </c>
      <c r="BM108" s="219" t="s">
        <v>730</v>
      </c>
    </row>
    <row r="109" s="13" customFormat="1">
      <c r="A109" s="13"/>
      <c r="B109" s="226"/>
      <c r="C109" s="227"/>
      <c r="D109" s="228" t="s">
        <v>144</v>
      </c>
      <c r="E109" s="229" t="s">
        <v>37</v>
      </c>
      <c r="F109" s="230" t="s">
        <v>731</v>
      </c>
      <c r="G109" s="227"/>
      <c r="H109" s="229" t="s">
        <v>37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144</v>
      </c>
      <c r="AU109" s="236" t="s">
        <v>23</v>
      </c>
      <c r="AV109" s="13" t="s">
        <v>23</v>
      </c>
      <c r="AW109" s="13" t="s">
        <v>146</v>
      </c>
      <c r="AX109" s="13" t="s">
        <v>81</v>
      </c>
      <c r="AY109" s="236" t="s">
        <v>133</v>
      </c>
    </row>
    <row r="110" s="13" customFormat="1">
      <c r="A110" s="13"/>
      <c r="B110" s="226"/>
      <c r="C110" s="227"/>
      <c r="D110" s="228" t="s">
        <v>144</v>
      </c>
      <c r="E110" s="229" t="s">
        <v>37</v>
      </c>
      <c r="F110" s="230" t="s">
        <v>732</v>
      </c>
      <c r="G110" s="227"/>
      <c r="H110" s="229" t="s">
        <v>37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144</v>
      </c>
      <c r="AU110" s="236" t="s">
        <v>23</v>
      </c>
      <c r="AV110" s="13" t="s">
        <v>23</v>
      </c>
      <c r="AW110" s="13" t="s">
        <v>146</v>
      </c>
      <c r="AX110" s="13" t="s">
        <v>81</v>
      </c>
      <c r="AY110" s="236" t="s">
        <v>133</v>
      </c>
    </row>
    <row r="111" s="13" customFormat="1">
      <c r="A111" s="13"/>
      <c r="B111" s="226"/>
      <c r="C111" s="227"/>
      <c r="D111" s="228" t="s">
        <v>144</v>
      </c>
      <c r="E111" s="229" t="s">
        <v>37</v>
      </c>
      <c r="F111" s="230" t="s">
        <v>733</v>
      </c>
      <c r="G111" s="227"/>
      <c r="H111" s="229" t="s">
        <v>37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144</v>
      </c>
      <c r="AU111" s="236" t="s">
        <v>23</v>
      </c>
      <c r="AV111" s="13" t="s">
        <v>23</v>
      </c>
      <c r="AW111" s="13" t="s">
        <v>146</v>
      </c>
      <c r="AX111" s="13" t="s">
        <v>81</v>
      </c>
      <c r="AY111" s="236" t="s">
        <v>133</v>
      </c>
    </row>
    <row r="112" s="13" customFormat="1">
      <c r="A112" s="13"/>
      <c r="B112" s="226"/>
      <c r="C112" s="227"/>
      <c r="D112" s="228" t="s">
        <v>144</v>
      </c>
      <c r="E112" s="229" t="s">
        <v>37</v>
      </c>
      <c r="F112" s="230" t="s">
        <v>734</v>
      </c>
      <c r="G112" s="227"/>
      <c r="H112" s="229" t="s">
        <v>37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144</v>
      </c>
      <c r="AU112" s="236" t="s">
        <v>23</v>
      </c>
      <c r="AV112" s="13" t="s">
        <v>23</v>
      </c>
      <c r="AW112" s="13" t="s">
        <v>146</v>
      </c>
      <c r="AX112" s="13" t="s">
        <v>81</v>
      </c>
      <c r="AY112" s="236" t="s">
        <v>133</v>
      </c>
    </row>
    <row r="113" s="13" customFormat="1">
      <c r="A113" s="13"/>
      <c r="B113" s="226"/>
      <c r="C113" s="227"/>
      <c r="D113" s="228" t="s">
        <v>144</v>
      </c>
      <c r="E113" s="229" t="s">
        <v>37</v>
      </c>
      <c r="F113" s="230" t="s">
        <v>735</v>
      </c>
      <c r="G113" s="227"/>
      <c r="H113" s="229" t="s">
        <v>37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144</v>
      </c>
      <c r="AU113" s="236" t="s">
        <v>23</v>
      </c>
      <c r="AV113" s="13" t="s">
        <v>23</v>
      </c>
      <c r="AW113" s="13" t="s">
        <v>146</v>
      </c>
      <c r="AX113" s="13" t="s">
        <v>81</v>
      </c>
      <c r="AY113" s="236" t="s">
        <v>133</v>
      </c>
    </row>
    <row r="114" s="13" customFormat="1">
      <c r="A114" s="13"/>
      <c r="B114" s="226"/>
      <c r="C114" s="227"/>
      <c r="D114" s="228" t="s">
        <v>144</v>
      </c>
      <c r="E114" s="229" t="s">
        <v>37</v>
      </c>
      <c r="F114" s="230" t="s">
        <v>736</v>
      </c>
      <c r="G114" s="227"/>
      <c r="H114" s="229" t="s">
        <v>37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144</v>
      </c>
      <c r="AU114" s="236" t="s">
        <v>23</v>
      </c>
      <c r="AV114" s="13" t="s">
        <v>23</v>
      </c>
      <c r="AW114" s="13" t="s">
        <v>146</v>
      </c>
      <c r="AX114" s="13" t="s">
        <v>81</v>
      </c>
      <c r="AY114" s="236" t="s">
        <v>133</v>
      </c>
    </row>
    <row r="115" s="14" customFormat="1">
      <c r="A115" s="14"/>
      <c r="B115" s="237"/>
      <c r="C115" s="238"/>
      <c r="D115" s="228" t="s">
        <v>144</v>
      </c>
      <c r="E115" s="239" t="s">
        <v>37</v>
      </c>
      <c r="F115" s="240" t="s">
        <v>23</v>
      </c>
      <c r="G115" s="238"/>
      <c r="H115" s="241">
        <v>1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144</v>
      </c>
      <c r="AU115" s="247" t="s">
        <v>23</v>
      </c>
      <c r="AV115" s="14" t="s">
        <v>90</v>
      </c>
      <c r="AW115" s="14" t="s">
        <v>146</v>
      </c>
      <c r="AX115" s="14" t="s">
        <v>81</v>
      </c>
      <c r="AY115" s="247" t="s">
        <v>133</v>
      </c>
    </row>
    <row r="116" s="15" customFormat="1">
      <c r="A116" s="15"/>
      <c r="B116" s="248"/>
      <c r="C116" s="249"/>
      <c r="D116" s="228" t="s">
        <v>144</v>
      </c>
      <c r="E116" s="250" t="s">
        <v>37</v>
      </c>
      <c r="F116" s="251" t="s">
        <v>148</v>
      </c>
      <c r="G116" s="249"/>
      <c r="H116" s="252">
        <v>1</v>
      </c>
      <c r="I116" s="253"/>
      <c r="J116" s="249"/>
      <c r="K116" s="249"/>
      <c r="L116" s="254"/>
      <c r="M116" s="255"/>
      <c r="N116" s="256"/>
      <c r="O116" s="256"/>
      <c r="P116" s="256"/>
      <c r="Q116" s="256"/>
      <c r="R116" s="256"/>
      <c r="S116" s="256"/>
      <c r="T116" s="257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8" t="s">
        <v>144</v>
      </c>
      <c r="AU116" s="258" t="s">
        <v>23</v>
      </c>
      <c r="AV116" s="15" t="s">
        <v>140</v>
      </c>
      <c r="AW116" s="15" t="s">
        <v>146</v>
      </c>
      <c r="AX116" s="15" t="s">
        <v>23</v>
      </c>
      <c r="AY116" s="258" t="s">
        <v>133</v>
      </c>
    </row>
    <row r="117" s="2" customFormat="1" ht="16.5" customHeight="1">
      <c r="A117" s="40"/>
      <c r="B117" s="41"/>
      <c r="C117" s="208" t="s">
        <v>191</v>
      </c>
      <c r="D117" s="208" t="s">
        <v>135</v>
      </c>
      <c r="E117" s="209" t="s">
        <v>737</v>
      </c>
      <c r="F117" s="210" t="s">
        <v>738</v>
      </c>
      <c r="G117" s="211" t="s">
        <v>701</v>
      </c>
      <c r="H117" s="212">
        <v>1</v>
      </c>
      <c r="I117" s="213"/>
      <c r="J117" s="214">
        <f>ROUND(I117*H117,2)</f>
        <v>0</v>
      </c>
      <c r="K117" s="210" t="s">
        <v>37</v>
      </c>
      <c r="L117" s="46"/>
      <c r="M117" s="215" t="s">
        <v>37</v>
      </c>
      <c r="N117" s="216" t="s">
        <v>52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702</v>
      </c>
      <c r="AT117" s="219" t="s">
        <v>135</v>
      </c>
      <c r="AU117" s="219" t="s">
        <v>23</v>
      </c>
      <c r="AY117" s="18" t="s">
        <v>133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8" t="s">
        <v>23</v>
      </c>
      <c r="BK117" s="220">
        <f>ROUND(I117*H117,2)</f>
        <v>0</v>
      </c>
      <c r="BL117" s="18" t="s">
        <v>702</v>
      </c>
      <c r="BM117" s="219" t="s">
        <v>739</v>
      </c>
    </row>
    <row r="118" s="14" customFormat="1">
      <c r="A118" s="14"/>
      <c r="B118" s="237"/>
      <c r="C118" s="238"/>
      <c r="D118" s="228" t="s">
        <v>144</v>
      </c>
      <c r="E118" s="239" t="s">
        <v>37</v>
      </c>
      <c r="F118" s="240" t="s">
        <v>23</v>
      </c>
      <c r="G118" s="238"/>
      <c r="H118" s="241">
        <v>1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144</v>
      </c>
      <c r="AU118" s="247" t="s">
        <v>23</v>
      </c>
      <c r="AV118" s="14" t="s">
        <v>90</v>
      </c>
      <c r="AW118" s="14" t="s">
        <v>146</v>
      </c>
      <c r="AX118" s="14" t="s">
        <v>81</v>
      </c>
      <c r="AY118" s="247" t="s">
        <v>133</v>
      </c>
    </row>
    <row r="119" s="15" customFormat="1">
      <c r="A119" s="15"/>
      <c r="B119" s="248"/>
      <c r="C119" s="249"/>
      <c r="D119" s="228" t="s">
        <v>144</v>
      </c>
      <c r="E119" s="250" t="s">
        <v>37</v>
      </c>
      <c r="F119" s="251" t="s">
        <v>148</v>
      </c>
      <c r="G119" s="249"/>
      <c r="H119" s="252">
        <v>1</v>
      </c>
      <c r="I119" s="253"/>
      <c r="J119" s="249"/>
      <c r="K119" s="249"/>
      <c r="L119" s="254"/>
      <c r="M119" s="273"/>
      <c r="N119" s="274"/>
      <c r="O119" s="274"/>
      <c r="P119" s="274"/>
      <c r="Q119" s="274"/>
      <c r="R119" s="274"/>
      <c r="S119" s="274"/>
      <c r="T119" s="27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8" t="s">
        <v>144</v>
      </c>
      <c r="AU119" s="258" t="s">
        <v>23</v>
      </c>
      <c r="AV119" s="15" t="s">
        <v>140</v>
      </c>
      <c r="AW119" s="15" t="s">
        <v>146</v>
      </c>
      <c r="AX119" s="15" t="s">
        <v>23</v>
      </c>
      <c r="AY119" s="258" t="s">
        <v>133</v>
      </c>
    </row>
    <row r="120" s="2" customFormat="1" ht="6.96" customHeight="1">
      <c r="A120" s="40"/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46"/>
      <c r="M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</sheetData>
  <sheetProtection sheet="1" autoFilter="0" formatColumns="0" formatRows="0" objects="1" scenarios="1" spinCount="100000" saltValue="GZAknELmusPz/ZnU8TY4CMOjUrplRG1zqK0NINL8G/loovk4ig6Hn0v+1VIDsWggpYXxWgefA0+KO0llSgl/SA==" hashValue="MCpr1xL5nI+sIN47dUeG7pQrOirsm4RK/jC0XWUKSqhl8BNBja5XeesTZ9wvyd6hgFeFsM4c7rMLTTK+0lkoqg==" algorithmName="SHA-512" password="CC35"/>
  <autoFilter ref="C79:K11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740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741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742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743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744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745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746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747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748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749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750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88</v>
      </c>
      <c r="F18" s="287" t="s">
        <v>751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752</v>
      </c>
      <c r="F19" s="287" t="s">
        <v>753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754</v>
      </c>
      <c r="F20" s="287" t="s">
        <v>755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100</v>
      </c>
      <c r="F21" s="287" t="s">
        <v>101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756</v>
      </c>
      <c r="F22" s="287" t="s">
        <v>757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758</v>
      </c>
      <c r="F23" s="287" t="s">
        <v>759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760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761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762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763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764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765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766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767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768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121</v>
      </c>
      <c r="F36" s="287"/>
      <c r="G36" s="287" t="s">
        <v>769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770</v>
      </c>
      <c r="F37" s="287"/>
      <c r="G37" s="287" t="s">
        <v>771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62</v>
      </c>
      <c r="F38" s="287"/>
      <c r="G38" s="287" t="s">
        <v>772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63</v>
      </c>
      <c r="F39" s="287"/>
      <c r="G39" s="287" t="s">
        <v>773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122</v>
      </c>
      <c r="F40" s="287"/>
      <c r="G40" s="287" t="s">
        <v>774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123</v>
      </c>
      <c r="F41" s="287"/>
      <c r="G41" s="287" t="s">
        <v>775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776</v>
      </c>
      <c r="F42" s="287"/>
      <c r="G42" s="287" t="s">
        <v>777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778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779</v>
      </c>
      <c r="F44" s="287"/>
      <c r="G44" s="287" t="s">
        <v>780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125</v>
      </c>
      <c r="F45" s="287"/>
      <c r="G45" s="287" t="s">
        <v>781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782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783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784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785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786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787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788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789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790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791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792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793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794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795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796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797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798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799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800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801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802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803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804</v>
      </c>
      <c r="D76" s="305"/>
      <c r="E76" s="305"/>
      <c r="F76" s="305" t="s">
        <v>805</v>
      </c>
      <c r="G76" s="306"/>
      <c r="H76" s="305" t="s">
        <v>63</v>
      </c>
      <c r="I76" s="305" t="s">
        <v>66</v>
      </c>
      <c r="J76" s="305" t="s">
        <v>806</v>
      </c>
      <c r="K76" s="304"/>
    </row>
    <row r="77" s="1" customFormat="1" ht="17.25" customHeight="1">
      <c r="B77" s="302"/>
      <c r="C77" s="307" t="s">
        <v>807</v>
      </c>
      <c r="D77" s="307"/>
      <c r="E77" s="307"/>
      <c r="F77" s="308" t="s">
        <v>808</v>
      </c>
      <c r="G77" s="309"/>
      <c r="H77" s="307"/>
      <c r="I77" s="307"/>
      <c r="J77" s="307" t="s">
        <v>809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62</v>
      </c>
      <c r="D79" s="312"/>
      <c r="E79" s="312"/>
      <c r="F79" s="313" t="s">
        <v>810</v>
      </c>
      <c r="G79" s="314"/>
      <c r="H79" s="290" t="s">
        <v>811</v>
      </c>
      <c r="I79" s="290" t="s">
        <v>812</v>
      </c>
      <c r="J79" s="290">
        <v>20</v>
      </c>
      <c r="K79" s="304"/>
    </row>
    <row r="80" s="1" customFormat="1" ht="15" customHeight="1">
      <c r="B80" s="302"/>
      <c r="C80" s="290" t="s">
        <v>813</v>
      </c>
      <c r="D80" s="290"/>
      <c r="E80" s="290"/>
      <c r="F80" s="313" t="s">
        <v>810</v>
      </c>
      <c r="G80" s="314"/>
      <c r="H80" s="290" t="s">
        <v>814</v>
      </c>
      <c r="I80" s="290" t="s">
        <v>812</v>
      </c>
      <c r="J80" s="290">
        <v>120</v>
      </c>
      <c r="K80" s="304"/>
    </row>
    <row r="81" s="1" customFormat="1" ht="15" customHeight="1">
      <c r="B81" s="315"/>
      <c r="C81" s="290" t="s">
        <v>815</v>
      </c>
      <c r="D81" s="290"/>
      <c r="E81" s="290"/>
      <c r="F81" s="313" t="s">
        <v>816</v>
      </c>
      <c r="G81" s="314"/>
      <c r="H81" s="290" t="s">
        <v>817</v>
      </c>
      <c r="I81" s="290" t="s">
        <v>812</v>
      </c>
      <c r="J81" s="290">
        <v>50</v>
      </c>
      <c r="K81" s="304"/>
    </row>
    <row r="82" s="1" customFormat="1" ht="15" customHeight="1">
      <c r="B82" s="315"/>
      <c r="C82" s="290" t="s">
        <v>818</v>
      </c>
      <c r="D82" s="290"/>
      <c r="E82" s="290"/>
      <c r="F82" s="313" t="s">
        <v>810</v>
      </c>
      <c r="G82" s="314"/>
      <c r="H82" s="290" t="s">
        <v>819</v>
      </c>
      <c r="I82" s="290" t="s">
        <v>820</v>
      </c>
      <c r="J82" s="290"/>
      <c r="K82" s="304"/>
    </row>
    <row r="83" s="1" customFormat="1" ht="15" customHeight="1">
      <c r="B83" s="315"/>
      <c r="C83" s="316" t="s">
        <v>821</v>
      </c>
      <c r="D83" s="316"/>
      <c r="E83" s="316"/>
      <c r="F83" s="317" t="s">
        <v>816</v>
      </c>
      <c r="G83" s="316"/>
      <c r="H83" s="316" t="s">
        <v>822</v>
      </c>
      <c r="I83" s="316" t="s">
        <v>812</v>
      </c>
      <c r="J83" s="316">
        <v>15</v>
      </c>
      <c r="K83" s="304"/>
    </row>
    <row r="84" s="1" customFormat="1" ht="15" customHeight="1">
      <c r="B84" s="315"/>
      <c r="C84" s="316" t="s">
        <v>823</v>
      </c>
      <c r="D84" s="316"/>
      <c r="E84" s="316"/>
      <c r="F84" s="317" t="s">
        <v>816</v>
      </c>
      <c r="G84" s="316"/>
      <c r="H84" s="316" t="s">
        <v>824</v>
      </c>
      <c r="I84" s="316" t="s">
        <v>812</v>
      </c>
      <c r="J84" s="316">
        <v>15</v>
      </c>
      <c r="K84" s="304"/>
    </row>
    <row r="85" s="1" customFormat="1" ht="15" customHeight="1">
      <c r="B85" s="315"/>
      <c r="C85" s="316" t="s">
        <v>825</v>
      </c>
      <c r="D85" s="316"/>
      <c r="E85" s="316"/>
      <c r="F85" s="317" t="s">
        <v>816</v>
      </c>
      <c r="G85" s="316"/>
      <c r="H85" s="316" t="s">
        <v>826</v>
      </c>
      <c r="I85" s="316" t="s">
        <v>812</v>
      </c>
      <c r="J85" s="316">
        <v>20</v>
      </c>
      <c r="K85" s="304"/>
    </row>
    <row r="86" s="1" customFormat="1" ht="15" customHeight="1">
      <c r="B86" s="315"/>
      <c r="C86" s="316" t="s">
        <v>827</v>
      </c>
      <c r="D86" s="316"/>
      <c r="E86" s="316"/>
      <c r="F86" s="317" t="s">
        <v>816</v>
      </c>
      <c r="G86" s="316"/>
      <c r="H86" s="316" t="s">
        <v>828</v>
      </c>
      <c r="I86" s="316" t="s">
        <v>812</v>
      </c>
      <c r="J86" s="316">
        <v>20</v>
      </c>
      <c r="K86" s="304"/>
    </row>
    <row r="87" s="1" customFormat="1" ht="15" customHeight="1">
      <c r="B87" s="315"/>
      <c r="C87" s="290" t="s">
        <v>829</v>
      </c>
      <c r="D87" s="290"/>
      <c r="E87" s="290"/>
      <c r="F87" s="313" t="s">
        <v>816</v>
      </c>
      <c r="G87" s="314"/>
      <c r="H87" s="290" t="s">
        <v>830</v>
      </c>
      <c r="I87" s="290" t="s">
        <v>812</v>
      </c>
      <c r="J87" s="290">
        <v>50</v>
      </c>
      <c r="K87" s="304"/>
    </row>
    <row r="88" s="1" customFormat="1" ht="15" customHeight="1">
      <c r="B88" s="315"/>
      <c r="C88" s="290" t="s">
        <v>831</v>
      </c>
      <c r="D88" s="290"/>
      <c r="E88" s="290"/>
      <c r="F88" s="313" t="s">
        <v>816</v>
      </c>
      <c r="G88" s="314"/>
      <c r="H88" s="290" t="s">
        <v>832</v>
      </c>
      <c r="I88" s="290" t="s">
        <v>812</v>
      </c>
      <c r="J88" s="290">
        <v>20</v>
      </c>
      <c r="K88" s="304"/>
    </row>
    <row r="89" s="1" customFormat="1" ht="15" customHeight="1">
      <c r="B89" s="315"/>
      <c r="C89" s="290" t="s">
        <v>833</v>
      </c>
      <c r="D89" s="290"/>
      <c r="E89" s="290"/>
      <c r="F89" s="313" t="s">
        <v>816</v>
      </c>
      <c r="G89" s="314"/>
      <c r="H89" s="290" t="s">
        <v>834</v>
      </c>
      <c r="I89" s="290" t="s">
        <v>812</v>
      </c>
      <c r="J89" s="290">
        <v>20</v>
      </c>
      <c r="K89" s="304"/>
    </row>
    <row r="90" s="1" customFormat="1" ht="15" customHeight="1">
      <c r="B90" s="315"/>
      <c r="C90" s="290" t="s">
        <v>835</v>
      </c>
      <c r="D90" s="290"/>
      <c r="E90" s="290"/>
      <c r="F90" s="313" t="s">
        <v>816</v>
      </c>
      <c r="G90" s="314"/>
      <c r="H90" s="290" t="s">
        <v>836</v>
      </c>
      <c r="I90" s="290" t="s">
        <v>812</v>
      </c>
      <c r="J90" s="290">
        <v>50</v>
      </c>
      <c r="K90" s="304"/>
    </row>
    <row r="91" s="1" customFormat="1" ht="15" customHeight="1">
      <c r="B91" s="315"/>
      <c r="C91" s="290" t="s">
        <v>837</v>
      </c>
      <c r="D91" s="290"/>
      <c r="E91" s="290"/>
      <c r="F91" s="313" t="s">
        <v>816</v>
      </c>
      <c r="G91" s="314"/>
      <c r="H91" s="290" t="s">
        <v>837</v>
      </c>
      <c r="I91" s="290" t="s">
        <v>812</v>
      </c>
      <c r="J91" s="290">
        <v>50</v>
      </c>
      <c r="K91" s="304"/>
    </row>
    <row r="92" s="1" customFormat="1" ht="15" customHeight="1">
      <c r="B92" s="315"/>
      <c r="C92" s="290" t="s">
        <v>838</v>
      </c>
      <c r="D92" s="290"/>
      <c r="E92" s="290"/>
      <c r="F92" s="313" t="s">
        <v>816</v>
      </c>
      <c r="G92" s="314"/>
      <c r="H92" s="290" t="s">
        <v>839</v>
      </c>
      <c r="I92" s="290" t="s">
        <v>812</v>
      </c>
      <c r="J92" s="290">
        <v>255</v>
      </c>
      <c r="K92" s="304"/>
    </row>
    <row r="93" s="1" customFormat="1" ht="15" customHeight="1">
      <c r="B93" s="315"/>
      <c r="C93" s="290" t="s">
        <v>840</v>
      </c>
      <c r="D93" s="290"/>
      <c r="E93" s="290"/>
      <c r="F93" s="313" t="s">
        <v>810</v>
      </c>
      <c r="G93" s="314"/>
      <c r="H93" s="290" t="s">
        <v>841</v>
      </c>
      <c r="I93" s="290" t="s">
        <v>842</v>
      </c>
      <c r="J93" s="290"/>
      <c r="K93" s="304"/>
    </row>
    <row r="94" s="1" customFormat="1" ht="15" customHeight="1">
      <c r="B94" s="315"/>
      <c r="C94" s="290" t="s">
        <v>843</v>
      </c>
      <c r="D94" s="290"/>
      <c r="E94" s="290"/>
      <c r="F94" s="313" t="s">
        <v>810</v>
      </c>
      <c r="G94" s="314"/>
      <c r="H94" s="290" t="s">
        <v>844</v>
      </c>
      <c r="I94" s="290" t="s">
        <v>845</v>
      </c>
      <c r="J94" s="290"/>
      <c r="K94" s="304"/>
    </row>
    <row r="95" s="1" customFormat="1" ht="15" customHeight="1">
      <c r="B95" s="315"/>
      <c r="C95" s="290" t="s">
        <v>846</v>
      </c>
      <c r="D95" s="290"/>
      <c r="E95" s="290"/>
      <c r="F95" s="313" t="s">
        <v>810</v>
      </c>
      <c r="G95" s="314"/>
      <c r="H95" s="290" t="s">
        <v>846</v>
      </c>
      <c r="I95" s="290" t="s">
        <v>845</v>
      </c>
      <c r="J95" s="290"/>
      <c r="K95" s="304"/>
    </row>
    <row r="96" s="1" customFormat="1" ht="15" customHeight="1">
      <c r="B96" s="315"/>
      <c r="C96" s="290" t="s">
        <v>47</v>
      </c>
      <c r="D96" s="290"/>
      <c r="E96" s="290"/>
      <c r="F96" s="313" t="s">
        <v>810</v>
      </c>
      <c r="G96" s="314"/>
      <c r="H96" s="290" t="s">
        <v>847</v>
      </c>
      <c r="I96" s="290" t="s">
        <v>845</v>
      </c>
      <c r="J96" s="290"/>
      <c r="K96" s="304"/>
    </row>
    <row r="97" s="1" customFormat="1" ht="15" customHeight="1">
      <c r="B97" s="315"/>
      <c r="C97" s="290" t="s">
        <v>57</v>
      </c>
      <c r="D97" s="290"/>
      <c r="E97" s="290"/>
      <c r="F97" s="313" t="s">
        <v>810</v>
      </c>
      <c r="G97" s="314"/>
      <c r="H97" s="290" t="s">
        <v>848</v>
      </c>
      <c r="I97" s="290" t="s">
        <v>845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849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804</v>
      </c>
      <c r="D103" s="305"/>
      <c r="E103" s="305"/>
      <c r="F103" s="305" t="s">
        <v>805</v>
      </c>
      <c r="G103" s="306"/>
      <c r="H103" s="305" t="s">
        <v>63</v>
      </c>
      <c r="I103" s="305" t="s">
        <v>66</v>
      </c>
      <c r="J103" s="305" t="s">
        <v>806</v>
      </c>
      <c r="K103" s="304"/>
    </row>
    <row r="104" s="1" customFormat="1" ht="17.25" customHeight="1">
      <c r="B104" s="302"/>
      <c r="C104" s="307" t="s">
        <v>807</v>
      </c>
      <c r="D104" s="307"/>
      <c r="E104" s="307"/>
      <c r="F104" s="308" t="s">
        <v>808</v>
      </c>
      <c r="G104" s="309"/>
      <c r="H104" s="307"/>
      <c r="I104" s="307"/>
      <c r="J104" s="307" t="s">
        <v>809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62</v>
      </c>
      <c r="D106" s="312"/>
      <c r="E106" s="312"/>
      <c r="F106" s="313" t="s">
        <v>810</v>
      </c>
      <c r="G106" s="290"/>
      <c r="H106" s="290" t="s">
        <v>850</v>
      </c>
      <c r="I106" s="290" t="s">
        <v>812</v>
      </c>
      <c r="J106" s="290">
        <v>20</v>
      </c>
      <c r="K106" s="304"/>
    </row>
    <row r="107" s="1" customFormat="1" ht="15" customHeight="1">
      <c r="B107" s="302"/>
      <c r="C107" s="290" t="s">
        <v>813</v>
      </c>
      <c r="D107" s="290"/>
      <c r="E107" s="290"/>
      <c r="F107" s="313" t="s">
        <v>810</v>
      </c>
      <c r="G107" s="290"/>
      <c r="H107" s="290" t="s">
        <v>850</v>
      </c>
      <c r="I107" s="290" t="s">
        <v>812</v>
      </c>
      <c r="J107" s="290">
        <v>120</v>
      </c>
      <c r="K107" s="304"/>
    </row>
    <row r="108" s="1" customFormat="1" ht="15" customHeight="1">
      <c r="B108" s="315"/>
      <c r="C108" s="290" t="s">
        <v>815</v>
      </c>
      <c r="D108" s="290"/>
      <c r="E108" s="290"/>
      <c r="F108" s="313" t="s">
        <v>816</v>
      </c>
      <c r="G108" s="290"/>
      <c r="H108" s="290" t="s">
        <v>850</v>
      </c>
      <c r="I108" s="290" t="s">
        <v>812</v>
      </c>
      <c r="J108" s="290">
        <v>50</v>
      </c>
      <c r="K108" s="304"/>
    </row>
    <row r="109" s="1" customFormat="1" ht="15" customHeight="1">
      <c r="B109" s="315"/>
      <c r="C109" s="290" t="s">
        <v>818</v>
      </c>
      <c r="D109" s="290"/>
      <c r="E109" s="290"/>
      <c r="F109" s="313" t="s">
        <v>810</v>
      </c>
      <c r="G109" s="290"/>
      <c r="H109" s="290" t="s">
        <v>850</v>
      </c>
      <c r="I109" s="290" t="s">
        <v>820</v>
      </c>
      <c r="J109" s="290"/>
      <c r="K109" s="304"/>
    </row>
    <row r="110" s="1" customFormat="1" ht="15" customHeight="1">
      <c r="B110" s="315"/>
      <c r="C110" s="290" t="s">
        <v>829</v>
      </c>
      <c r="D110" s="290"/>
      <c r="E110" s="290"/>
      <c r="F110" s="313" t="s">
        <v>816</v>
      </c>
      <c r="G110" s="290"/>
      <c r="H110" s="290" t="s">
        <v>850</v>
      </c>
      <c r="I110" s="290" t="s">
        <v>812</v>
      </c>
      <c r="J110" s="290">
        <v>50</v>
      </c>
      <c r="K110" s="304"/>
    </row>
    <row r="111" s="1" customFormat="1" ht="15" customHeight="1">
      <c r="B111" s="315"/>
      <c r="C111" s="290" t="s">
        <v>837</v>
      </c>
      <c r="D111" s="290"/>
      <c r="E111" s="290"/>
      <c r="F111" s="313" t="s">
        <v>816</v>
      </c>
      <c r="G111" s="290"/>
      <c r="H111" s="290" t="s">
        <v>850</v>
      </c>
      <c r="I111" s="290" t="s">
        <v>812</v>
      </c>
      <c r="J111" s="290">
        <v>50</v>
      </c>
      <c r="K111" s="304"/>
    </row>
    <row r="112" s="1" customFormat="1" ht="15" customHeight="1">
      <c r="B112" s="315"/>
      <c r="C112" s="290" t="s">
        <v>835</v>
      </c>
      <c r="D112" s="290"/>
      <c r="E112" s="290"/>
      <c r="F112" s="313" t="s">
        <v>816</v>
      </c>
      <c r="G112" s="290"/>
      <c r="H112" s="290" t="s">
        <v>850</v>
      </c>
      <c r="I112" s="290" t="s">
        <v>812</v>
      </c>
      <c r="J112" s="290">
        <v>50</v>
      </c>
      <c r="K112" s="304"/>
    </row>
    <row r="113" s="1" customFormat="1" ht="15" customHeight="1">
      <c r="B113" s="315"/>
      <c r="C113" s="290" t="s">
        <v>62</v>
      </c>
      <c r="D113" s="290"/>
      <c r="E113" s="290"/>
      <c r="F113" s="313" t="s">
        <v>810</v>
      </c>
      <c r="G113" s="290"/>
      <c r="H113" s="290" t="s">
        <v>851</v>
      </c>
      <c r="I113" s="290" t="s">
        <v>812</v>
      </c>
      <c r="J113" s="290">
        <v>20</v>
      </c>
      <c r="K113" s="304"/>
    </row>
    <row r="114" s="1" customFormat="1" ht="15" customHeight="1">
      <c r="B114" s="315"/>
      <c r="C114" s="290" t="s">
        <v>852</v>
      </c>
      <c r="D114" s="290"/>
      <c r="E114" s="290"/>
      <c r="F114" s="313" t="s">
        <v>810</v>
      </c>
      <c r="G114" s="290"/>
      <c r="H114" s="290" t="s">
        <v>853</v>
      </c>
      <c r="I114" s="290" t="s">
        <v>812</v>
      </c>
      <c r="J114" s="290">
        <v>120</v>
      </c>
      <c r="K114" s="304"/>
    </row>
    <row r="115" s="1" customFormat="1" ht="15" customHeight="1">
      <c r="B115" s="315"/>
      <c r="C115" s="290" t="s">
        <v>47</v>
      </c>
      <c r="D115" s="290"/>
      <c r="E115" s="290"/>
      <c r="F115" s="313" t="s">
        <v>810</v>
      </c>
      <c r="G115" s="290"/>
      <c r="H115" s="290" t="s">
        <v>854</v>
      </c>
      <c r="I115" s="290" t="s">
        <v>845</v>
      </c>
      <c r="J115" s="290"/>
      <c r="K115" s="304"/>
    </row>
    <row r="116" s="1" customFormat="1" ht="15" customHeight="1">
      <c r="B116" s="315"/>
      <c r="C116" s="290" t="s">
        <v>57</v>
      </c>
      <c r="D116" s="290"/>
      <c r="E116" s="290"/>
      <c r="F116" s="313" t="s">
        <v>810</v>
      </c>
      <c r="G116" s="290"/>
      <c r="H116" s="290" t="s">
        <v>855</v>
      </c>
      <c r="I116" s="290" t="s">
        <v>845</v>
      </c>
      <c r="J116" s="290"/>
      <c r="K116" s="304"/>
    </row>
    <row r="117" s="1" customFormat="1" ht="15" customHeight="1">
      <c r="B117" s="315"/>
      <c r="C117" s="290" t="s">
        <v>66</v>
      </c>
      <c r="D117" s="290"/>
      <c r="E117" s="290"/>
      <c r="F117" s="313" t="s">
        <v>810</v>
      </c>
      <c r="G117" s="290"/>
      <c r="H117" s="290" t="s">
        <v>856</v>
      </c>
      <c r="I117" s="290" t="s">
        <v>857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858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804</v>
      </c>
      <c r="D123" s="305"/>
      <c r="E123" s="305"/>
      <c r="F123" s="305" t="s">
        <v>805</v>
      </c>
      <c r="G123" s="306"/>
      <c r="H123" s="305" t="s">
        <v>63</v>
      </c>
      <c r="I123" s="305" t="s">
        <v>66</v>
      </c>
      <c r="J123" s="305" t="s">
        <v>806</v>
      </c>
      <c r="K123" s="334"/>
    </row>
    <row r="124" s="1" customFormat="1" ht="17.25" customHeight="1">
      <c r="B124" s="333"/>
      <c r="C124" s="307" t="s">
        <v>807</v>
      </c>
      <c r="D124" s="307"/>
      <c r="E124" s="307"/>
      <c r="F124" s="308" t="s">
        <v>808</v>
      </c>
      <c r="G124" s="309"/>
      <c r="H124" s="307"/>
      <c r="I124" s="307"/>
      <c r="J124" s="307" t="s">
        <v>809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813</v>
      </c>
      <c r="D126" s="312"/>
      <c r="E126" s="312"/>
      <c r="F126" s="313" t="s">
        <v>810</v>
      </c>
      <c r="G126" s="290"/>
      <c r="H126" s="290" t="s">
        <v>850</v>
      </c>
      <c r="I126" s="290" t="s">
        <v>812</v>
      </c>
      <c r="J126" s="290">
        <v>120</v>
      </c>
      <c r="K126" s="338"/>
    </row>
    <row r="127" s="1" customFormat="1" ht="15" customHeight="1">
      <c r="B127" s="335"/>
      <c r="C127" s="290" t="s">
        <v>859</v>
      </c>
      <c r="D127" s="290"/>
      <c r="E127" s="290"/>
      <c r="F127" s="313" t="s">
        <v>810</v>
      </c>
      <c r="G127" s="290"/>
      <c r="H127" s="290" t="s">
        <v>860</v>
      </c>
      <c r="I127" s="290" t="s">
        <v>812</v>
      </c>
      <c r="J127" s="290" t="s">
        <v>861</v>
      </c>
      <c r="K127" s="338"/>
    </row>
    <row r="128" s="1" customFormat="1" ht="15" customHeight="1">
      <c r="B128" s="335"/>
      <c r="C128" s="290" t="s">
        <v>758</v>
      </c>
      <c r="D128" s="290"/>
      <c r="E128" s="290"/>
      <c r="F128" s="313" t="s">
        <v>810</v>
      </c>
      <c r="G128" s="290"/>
      <c r="H128" s="290" t="s">
        <v>862</v>
      </c>
      <c r="I128" s="290" t="s">
        <v>812</v>
      </c>
      <c r="J128" s="290" t="s">
        <v>861</v>
      </c>
      <c r="K128" s="338"/>
    </row>
    <row r="129" s="1" customFormat="1" ht="15" customHeight="1">
      <c r="B129" s="335"/>
      <c r="C129" s="290" t="s">
        <v>821</v>
      </c>
      <c r="D129" s="290"/>
      <c r="E129" s="290"/>
      <c r="F129" s="313" t="s">
        <v>816</v>
      </c>
      <c r="G129" s="290"/>
      <c r="H129" s="290" t="s">
        <v>822</v>
      </c>
      <c r="I129" s="290" t="s">
        <v>812</v>
      </c>
      <c r="J129" s="290">
        <v>15</v>
      </c>
      <c r="K129" s="338"/>
    </row>
    <row r="130" s="1" customFormat="1" ht="15" customHeight="1">
      <c r="B130" s="335"/>
      <c r="C130" s="316" t="s">
        <v>823</v>
      </c>
      <c r="D130" s="316"/>
      <c r="E130" s="316"/>
      <c r="F130" s="317" t="s">
        <v>816</v>
      </c>
      <c r="G130" s="316"/>
      <c r="H130" s="316" t="s">
        <v>824</v>
      </c>
      <c r="I130" s="316" t="s">
        <v>812</v>
      </c>
      <c r="J130" s="316">
        <v>15</v>
      </c>
      <c r="K130" s="338"/>
    </row>
    <row r="131" s="1" customFormat="1" ht="15" customHeight="1">
      <c r="B131" s="335"/>
      <c r="C131" s="316" t="s">
        <v>825</v>
      </c>
      <c r="D131" s="316"/>
      <c r="E131" s="316"/>
      <c r="F131" s="317" t="s">
        <v>816</v>
      </c>
      <c r="G131" s="316"/>
      <c r="H131" s="316" t="s">
        <v>826</v>
      </c>
      <c r="I131" s="316" t="s">
        <v>812</v>
      </c>
      <c r="J131" s="316">
        <v>20</v>
      </c>
      <c r="K131" s="338"/>
    </row>
    <row r="132" s="1" customFormat="1" ht="15" customHeight="1">
      <c r="B132" s="335"/>
      <c r="C132" s="316" t="s">
        <v>827</v>
      </c>
      <c r="D132" s="316"/>
      <c r="E132" s="316"/>
      <c r="F132" s="317" t="s">
        <v>816</v>
      </c>
      <c r="G132" s="316"/>
      <c r="H132" s="316" t="s">
        <v>828</v>
      </c>
      <c r="I132" s="316" t="s">
        <v>812</v>
      </c>
      <c r="J132" s="316">
        <v>20</v>
      </c>
      <c r="K132" s="338"/>
    </row>
    <row r="133" s="1" customFormat="1" ht="15" customHeight="1">
      <c r="B133" s="335"/>
      <c r="C133" s="290" t="s">
        <v>815</v>
      </c>
      <c r="D133" s="290"/>
      <c r="E133" s="290"/>
      <c r="F133" s="313" t="s">
        <v>816</v>
      </c>
      <c r="G133" s="290"/>
      <c r="H133" s="290" t="s">
        <v>850</v>
      </c>
      <c r="I133" s="290" t="s">
        <v>812</v>
      </c>
      <c r="J133" s="290">
        <v>50</v>
      </c>
      <c r="K133" s="338"/>
    </row>
    <row r="134" s="1" customFormat="1" ht="15" customHeight="1">
      <c r="B134" s="335"/>
      <c r="C134" s="290" t="s">
        <v>829</v>
      </c>
      <c r="D134" s="290"/>
      <c r="E134" s="290"/>
      <c r="F134" s="313" t="s">
        <v>816</v>
      </c>
      <c r="G134" s="290"/>
      <c r="H134" s="290" t="s">
        <v>850</v>
      </c>
      <c r="I134" s="290" t="s">
        <v>812</v>
      </c>
      <c r="J134" s="290">
        <v>50</v>
      </c>
      <c r="K134" s="338"/>
    </row>
    <row r="135" s="1" customFormat="1" ht="15" customHeight="1">
      <c r="B135" s="335"/>
      <c r="C135" s="290" t="s">
        <v>835</v>
      </c>
      <c r="D135" s="290"/>
      <c r="E135" s="290"/>
      <c r="F135" s="313" t="s">
        <v>816</v>
      </c>
      <c r="G135" s="290"/>
      <c r="H135" s="290" t="s">
        <v>850</v>
      </c>
      <c r="I135" s="290" t="s">
        <v>812</v>
      </c>
      <c r="J135" s="290">
        <v>50</v>
      </c>
      <c r="K135" s="338"/>
    </row>
    <row r="136" s="1" customFormat="1" ht="15" customHeight="1">
      <c r="B136" s="335"/>
      <c r="C136" s="290" t="s">
        <v>837</v>
      </c>
      <c r="D136" s="290"/>
      <c r="E136" s="290"/>
      <c r="F136" s="313" t="s">
        <v>816</v>
      </c>
      <c r="G136" s="290"/>
      <c r="H136" s="290" t="s">
        <v>850</v>
      </c>
      <c r="I136" s="290" t="s">
        <v>812</v>
      </c>
      <c r="J136" s="290">
        <v>50</v>
      </c>
      <c r="K136" s="338"/>
    </row>
    <row r="137" s="1" customFormat="1" ht="15" customHeight="1">
      <c r="B137" s="335"/>
      <c r="C137" s="290" t="s">
        <v>838</v>
      </c>
      <c r="D137" s="290"/>
      <c r="E137" s="290"/>
      <c r="F137" s="313" t="s">
        <v>816</v>
      </c>
      <c r="G137" s="290"/>
      <c r="H137" s="290" t="s">
        <v>863</v>
      </c>
      <c r="I137" s="290" t="s">
        <v>812</v>
      </c>
      <c r="J137" s="290">
        <v>255</v>
      </c>
      <c r="K137" s="338"/>
    </row>
    <row r="138" s="1" customFormat="1" ht="15" customHeight="1">
      <c r="B138" s="335"/>
      <c r="C138" s="290" t="s">
        <v>840</v>
      </c>
      <c r="D138" s="290"/>
      <c r="E138" s="290"/>
      <c r="F138" s="313" t="s">
        <v>810</v>
      </c>
      <c r="G138" s="290"/>
      <c r="H138" s="290" t="s">
        <v>864</v>
      </c>
      <c r="I138" s="290" t="s">
        <v>842</v>
      </c>
      <c r="J138" s="290"/>
      <c r="K138" s="338"/>
    </row>
    <row r="139" s="1" customFormat="1" ht="15" customHeight="1">
      <c r="B139" s="335"/>
      <c r="C139" s="290" t="s">
        <v>843</v>
      </c>
      <c r="D139" s="290"/>
      <c r="E139" s="290"/>
      <c r="F139" s="313" t="s">
        <v>810</v>
      </c>
      <c r="G139" s="290"/>
      <c r="H139" s="290" t="s">
        <v>865</v>
      </c>
      <c r="I139" s="290" t="s">
        <v>845</v>
      </c>
      <c r="J139" s="290"/>
      <c r="K139" s="338"/>
    </row>
    <row r="140" s="1" customFormat="1" ht="15" customHeight="1">
      <c r="B140" s="335"/>
      <c r="C140" s="290" t="s">
        <v>846</v>
      </c>
      <c r="D140" s="290"/>
      <c r="E140" s="290"/>
      <c r="F140" s="313" t="s">
        <v>810</v>
      </c>
      <c r="G140" s="290"/>
      <c r="H140" s="290" t="s">
        <v>846</v>
      </c>
      <c r="I140" s="290" t="s">
        <v>845</v>
      </c>
      <c r="J140" s="290"/>
      <c r="K140" s="338"/>
    </row>
    <row r="141" s="1" customFormat="1" ht="15" customHeight="1">
      <c r="B141" s="335"/>
      <c r="C141" s="290" t="s">
        <v>47</v>
      </c>
      <c r="D141" s="290"/>
      <c r="E141" s="290"/>
      <c r="F141" s="313" t="s">
        <v>810</v>
      </c>
      <c r="G141" s="290"/>
      <c r="H141" s="290" t="s">
        <v>866</v>
      </c>
      <c r="I141" s="290" t="s">
        <v>845</v>
      </c>
      <c r="J141" s="290"/>
      <c r="K141" s="338"/>
    </row>
    <row r="142" s="1" customFormat="1" ht="15" customHeight="1">
      <c r="B142" s="335"/>
      <c r="C142" s="290" t="s">
        <v>867</v>
      </c>
      <c r="D142" s="290"/>
      <c r="E142" s="290"/>
      <c r="F142" s="313" t="s">
        <v>810</v>
      </c>
      <c r="G142" s="290"/>
      <c r="H142" s="290" t="s">
        <v>868</v>
      </c>
      <c r="I142" s="290" t="s">
        <v>845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869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804</v>
      </c>
      <c r="D148" s="305"/>
      <c r="E148" s="305"/>
      <c r="F148" s="305" t="s">
        <v>805</v>
      </c>
      <c r="G148" s="306"/>
      <c r="H148" s="305" t="s">
        <v>63</v>
      </c>
      <c r="I148" s="305" t="s">
        <v>66</v>
      </c>
      <c r="J148" s="305" t="s">
        <v>806</v>
      </c>
      <c r="K148" s="304"/>
    </row>
    <row r="149" s="1" customFormat="1" ht="17.25" customHeight="1">
      <c r="B149" s="302"/>
      <c r="C149" s="307" t="s">
        <v>807</v>
      </c>
      <c r="D149" s="307"/>
      <c r="E149" s="307"/>
      <c r="F149" s="308" t="s">
        <v>808</v>
      </c>
      <c r="G149" s="309"/>
      <c r="H149" s="307"/>
      <c r="I149" s="307"/>
      <c r="J149" s="307" t="s">
        <v>809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813</v>
      </c>
      <c r="D151" s="290"/>
      <c r="E151" s="290"/>
      <c r="F151" s="343" t="s">
        <v>810</v>
      </c>
      <c r="G151" s="290"/>
      <c r="H151" s="342" t="s">
        <v>850</v>
      </c>
      <c r="I151" s="342" t="s">
        <v>812</v>
      </c>
      <c r="J151" s="342">
        <v>120</v>
      </c>
      <c r="K151" s="338"/>
    </row>
    <row r="152" s="1" customFormat="1" ht="15" customHeight="1">
      <c r="B152" s="315"/>
      <c r="C152" s="342" t="s">
        <v>859</v>
      </c>
      <c r="D152" s="290"/>
      <c r="E152" s="290"/>
      <c r="F152" s="343" t="s">
        <v>810</v>
      </c>
      <c r="G152" s="290"/>
      <c r="H152" s="342" t="s">
        <v>870</v>
      </c>
      <c r="I152" s="342" t="s">
        <v>812</v>
      </c>
      <c r="J152" s="342" t="s">
        <v>861</v>
      </c>
      <c r="K152" s="338"/>
    </row>
    <row r="153" s="1" customFormat="1" ht="15" customHeight="1">
      <c r="B153" s="315"/>
      <c r="C153" s="342" t="s">
        <v>758</v>
      </c>
      <c r="D153" s="290"/>
      <c r="E153" s="290"/>
      <c r="F153" s="343" t="s">
        <v>810</v>
      </c>
      <c r="G153" s="290"/>
      <c r="H153" s="342" t="s">
        <v>871</v>
      </c>
      <c r="I153" s="342" t="s">
        <v>812</v>
      </c>
      <c r="J153" s="342" t="s">
        <v>861</v>
      </c>
      <c r="K153" s="338"/>
    </row>
    <row r="154" s="1" customFormat="1" ht="15" customHeight="1">
      <c r="B154" s="315"/>
      <c r="C154" s="342" t="s">
        <v>815</v>
      </c>
      <c r="D154" s="290"/>
      <c r="E154" s="290"/>
      <c r="F154" s="343" t="s">
        <v>816</v>
      </c>
      <c r="G154" s="290"/>
      <c r="H154" s="342" t="s">
        <v>850</v>
      </c>
      <c r="I154" s="342" t="s">
        <v>812</v>
      </c>
      <c r="J154" s="342">
        <v>50</v>
      </c>
      <c r="K154" s="338"/>
    </row>
    <row r="155" s="1" customFormat="1" ht="15" customHeight="1">
      <c r="B155" s="315"/>
      <c r="C155" s="342" t="s">
        <v>818</v>
      </c>
      <c r="D155" s="290"/>
      <c r="E155" s="290"/>
      <c r="F155" s="343" t="s">
        <v>810</v>
      </c>
      <c r="G155" s="290"/>
      <c r="H155" s="342" t="s">
        <v>850</v>
      </c>
      <c r="I155" s="342" t="s">
        <v>820</v>
      </c>
      <c r="J155" s="342"/>
      <c r="K155" s="338"/>
    </row>
    <row r="156" s="1" customFormat="1" ht="15" customHeight="1">
      <c r="B156" s="315"/>
      <c r="C156" s="342" t="s">
        <v>829</v>
      </c>
      <c r="D156" s="290"/>
      <c r="E156" s="290"/>
      <c r="F156" s="343" t="s">
        <v>816</v>
      </c>
      <c r="G156" s="290"/>
      <c r="H156" s="342" t="s">
        <v>850</v>
      </c>
      <c r="I156" s="342" t="s">
        <v>812</v>
      </c>
      <c r="J156" s="342">
        <v>50</v>
      </c>
      <c r="K156" s="338"/>
    </row>
    <row r="157" s="1" customFormat="1" ht="15" customHeight="1">
      <c r="B157" s="315"/>
      <c r="C157" s="342" t="s">
        <v>837</v>
      </c>
      <c r="D157" s="290"/>
      <c r="E157" s="290"/>
      <c r="F157" s="343" t="s">
        <v>816</v>
      </c>
      <c r="G157" s="290"/>
      <c r="H157" s="342" t="s">
        <v>850</v>
      </c>
      <c r="I157" s="342" t="s">
        <v>812</v>
      </c>
      <c r="J157" s="342">
        <v>50</v>
      </c>
      <c r="K157" s="338"/>
    </row>
    <row r="158" s="1" customFormat="1" ht="15" customHeight="1">
      <c r="B158" s="315"/>
      <c r="C158" s="342" t="s">
        <v>835</v>
      </c>
      <c r="D158" s="290"/>
      <c r="E158" s="290"/>
      <c r="F158" s="343" t="s">
        <v>816</v>
      </c>
      <c r="G158" s="290"/>
      <c r="H158" s="342" t="s">
        <v>850</v>
      </c>
      <c r="I158" s="342" t="s">
        <v>812</v>
      </c>
      <c r="J158" s="342">
        <v>50</v>
      </c>
      <c r="K158" s="338"/>
    </row>
    <row r="159" s="1" customFormat="1" ht="15" customHeight="1">
      <c r="B159" s="315"/>
      <c r="C159" s="342" t="s">
        <v>110</v>
      </c>
      <c r="D159" s="290"/>
      <c r="E159" s="290"/>
      <c r="F159" s="343" t="s">
        <v>810</v>
      </c>
      <c r="G159" s="290"/>
      <c r="H159" s="342" t="s">
        <v>872</v>
      </c>
      <c r="I159" s="342" t="s">
        <v>812</v>
      </c>
      <c r="J159" s="342" t="s">
        <v>873</v>
      </c>
      <c r="K159" s="338"/>
    </row>
    <row r="160" s="1" customFormat="1" ht="15" customHeight="1">
      <c r="B160" s="315"/>
      <c r="C160" s="342" t="s">
        <v>874</v>
      </c>
      <c r="D160" s="290"/>
      <c r="E160" s="290"/>
      <c r="F160" s="343" t="s">
        <v>810</v>
      </c>
      <c r="G160" s="290"/>
      <c r="H160" s="342" t="s">
        <v>875</v>
      </c>
      <c r="I160" s="342" t="s">
        <v>845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876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804</v>
      </c>
      <c r="D166" s="305"/>
      <c r="E166" s="305"/>
      <c r="F166" s="305" t="s">
        <v>805</v>
      </c>
      <c r="G166" s="347"/>
      <c r="H166" s="348" t="s">
        <v>63</v>
      </c>
      <c r="I166" s="348" t="s">
        <v>66</v>
      </c>
      <c r="J166" s="305" t="s">
        <v>806</v>
      </c>
      <c r="K166" s="282"/>
    </row>
    <row r="167" s="1" customFormat="1" ht="17.25" customHeight="1">
      <c r="B167" s="283"/>
      <c r="C167" s="307" t="s">
        <v>807</v>
      </c>
      <c r="D167" s="307"/>
      <c r="E167" s="307"/>
      <c r="F167" s="308" t="s">
        <v>808</v>
      </c>
      <c r="G167" s="349"/>
      <c r="H167" s="350"/>
      <c r="I167" s="350"/>
      <c r="J167" s="307" t="s">
        <v>809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813</v>
      </c>
      <c r="D169" s="290"/>
      <c r="E169" s="290"/>
      <c r="F169" s="313" t="s">
        <v>810</v>
      </c>
      <c r="G169" s="290"/>
      <c r="H169" s="290" t="s">
        <v>850</v>
      </c>
      <c r="I169" s="290" t="s">
        <v>812</v>
      </c>
      <c r="J169" s="290">
        <v>120</v>
      </c>
      <c r="K169" s="338"/>
    </row>
    <row r="170" s="1" customFormat="1" ht="15" customHeight="1">
      <c r="B170" s="315"/>
      <c r="C170" s="290" t="s">
        <v>859</v>
      </c>
      <c r="D170" s="290"/>
      <c r="E170" s="290"/>
      <c r="F170" s="313" t="s">
        <v>810</v>
      </c>
      <c r="G170" s="290"/>
      <c r="H170" s="290" t="s">
        <v>860</v>
      </c>
      <c r="I170" s="290" t="s">
        <v>812</v>
      </c>
      <c r="J170" s="290" t="s">
        <v>861</v>
      </c>
      <c r="K170" s="338"/>
    </row>
    <row r="171" s="1" customFormat="1" ht="15" customHeight="1">
      <c r="B171" s="315"/>
      <c r="C171" s="290" t="s">
        <v>758</v>
      </c>
      <c r="D171" s="290"/>
      <c r="E171" s="290"/>
      <c r="F171" s="313" t="s">
        <v>810</v>
      </c>
      <c r="G171" s="290"/>
      <c r="H171" s="290" t="s">
        <v>877</v>
      </c>
      <c r="I171" s="290" t="s">
        <v>812</v>
      </c>
      <c r="J171" s="290" t="s">
        <v>861</v>
      </c>
      <c r="K171" s="338"/>
    </row>
    <row r="172" s="1" customFormat="1" ht="15" customHeight="1">
      <c r="B172" s="315"/>
      <c r="C172" s="290" t="s">
        <v>815</v>
      </c>
      <c r="D172" s="290"/>
      <c r="E172" s="290"/>
      <c r="F172" s="313" t="s">
        <v>816</v>
      </c>
      <c r="G172" s="290"/>
      <c r="H172" s="290" t="s">
        <v>877</v>
      </c>
      <c r="I172" s="290" t="s">
        <v>812</v>
      </c>
      <c r="J172" s="290">
        <v>50</v>
      </c>
      <c r="K172" s="338"/>
    </row>
    <row r="173" s="1" customFormat="1" ht="15" customHeight="1">
      <c r="B173" s="315"/>
      <c r="C173" s="290" t="s">
        <v>818</v>
      </c>
      <c r="D173" s="290"/>
      <c r="E173" s="290"/>
      <c r="F173" s="313" t="s">
        <v>810</v>
      </c>
      <c r="G173" s="290"/>
      <c r="H173" s="290" t="s">
        <v>877</v>
      </c>
      <c r="I173" s="290" t="s">
        <v>820</v>
      </c>
      <c r="J173" s="290"/>
      <c r="K173" s="338"/>
    </row>
    <row r="174" s="1" customFormat="1" ht="15" customHeight="1">
      <c r="B174" s="315"/>
      <c r="C174" s="290" t="s">
        <v>829</v>
      </c>
      <c r="D174" s="290"/>
      <c r="E174" s="290"/>
      <c r="F174" s="313" t="s">
        <v>816</v>
      </c>
      <c r="G174" s="290"/>
      <c r="H174" s="290" t="s">
        <v>877</v>
      </c>
      <c r="I174" s="290" t="s">
        <v>812</v>
      </c>
      <c r="J174" s="290">
        <v>50</v>
      </c>
      <c r="K174" s="338"/>
    </row>
    <row r="175" s="1" customFormat="1" ht="15" customHeight="1">
      <c r="B175" s="315"/>
      <c r="C175" s="290" t="s">
        <v>837</v>
      </c>
      <c r="D175" s="290"/>
      <c r="E175" s="290"/>
      <c r="F175" s="313" t="s">
        <v>816</v>
      </c>
      <c r="G175" s="290"/>
      <c r="H175" s="290" t="s">
        <v>877</v>
      </c>
      <c r="I175" s="290" t="s">
        <v>812</v>
      </c>
      <c r="J175" s="290">
        <v>50</v>
      </c>
      <c r="K175" s="338"/>
    </row>
    <row r="176" s="1" customFormat="1" ht="15" customHeight="1">
      <c r="B176" s="315"/>
      <c r="C176" s="290" t="s">
        <v>835</v>
      </c>
      <c r="D176" s="290"/>
      <c r="E176" s="290"/>
      <c r="F176" s="313" t="s">
        <v>816</v>
      </c>
      <c r="G176" s="290"/>
      <c r="H176" s="290" t="s">
        <v>877</v>
      </c>
      <c r="I176" s="290" t="s">
        <v>812</v>
      </c>
      <c r="J176" s="290">
        <v>50</v>
      </c>
      <c r="K176" s="338"/>
    </row>
    <row r="177" s="1" customFormat="1" ht="15" customHeight="1">
      <c r="B177" s="315"/>
      <c r="C177" s="290" t="s">
        <v>121</v>
      </c>
      <c r="D177" s="290"/>
      <c r="E177" s="290"/>
      <c r="F177" s="313" t="s">
        <v>810</v>
      </c>
      <c r="G177" s="290"/>
      <c r="H177" s="290" t="s">
        <v>878</v>
      </c>
      <c r="I177" s="290" t="s">
        <v>879</v>
      </c>
      <c r="J177" s="290"/>
      <c r="K177" s="338"/>
    </row>
    <row r="178" s="1" customFormat="1" ht="15" customHeight="1">
      <c r="B178" s="315"/>
      <c r="C178" s="290" t="s">
        <v>66</v>
      </c>
      <c r="D178" s="290"/>
      <c r="E178" s="290"/>
      <c r="F178" s="313" t="s">
        <v>810</v>
      </c>
      <c r="G178" s="290"/>
      <c r="H178" s="290" t="s">
        <v>880</v>
      </c>
      <c r="I178" s="290" t="s">
        <v>881</v>
      </c>
      <c r="J178" s="290">
        <v>1</v>
      </c>
      <c r="K178" s="338"/>
    </row>
    <row r="179" s="1" customFormat="1" ht="15" customHeight="1">
      <c r="B179" s="315"/>
      <c r="C179" s="290" t="s">
        <v>62</v>
      </c>
      <c r="D179" s="290"/>
      <c r="E179" s="290"/>
      <c r="F179" s="313" t="s">
        <v>810</v>
      </c>
      <c r="G179" s="290"/>
      <c r="H179" s="290" t="s">
        <v>882</v>
      </c>
      <c r="I179" s="290" t="s">
        <v>812</v>
      </c>
      <c r="J179" s="290">
        <v>20</v>
      </c>
      <c r="K179" s="338"/>
    </row>
    <row r="180" s="1" customFormat="1" ht="15" customHeight="1">
      <c r="B180" s="315"/>
      <c r="C180" s="290" t="s">
        <v>63</v>
      </c>
      <c r="D180" s="290"/>
      <c r="E180" s="290"/>
      <c r="F180" s="313" t="s">
        <v>810</v>
      </c>
      <c r="G180" s="290"/>
      <c r="H180" s="290" t="s">
        <v>883</v>
      </c>
      <c r="I180" s="290" t="s">
        <v>812</v>
      </c>
      <c r="J180" s="290">
        <v>255</v>
      </c>
      <c r="K180" s="338"/>
    </row>
    <row r="181" s="1" customFormat="1" ht="15" customHeight="1">
      <c r="B181" s="315"/>
      <c r="C181" s="290" t="s">
        <v>122</v>
      </c>
      <c r="D181" s="290"/>
      <c r="E181" s="290"/>
      <c r="F181" s="313" t="s">
        <v>810</v>
      </c>
      <c r="G181" s="290"/>
      <c r="H181" s="290" t="s">
        <v>774</v>
      </c>
      <c r="I181" s="290" t="s">
        <v>812</v>
      </c>
      <c r="J181" s="290">
        <v>10</v>
      </c>
      <c r="K181" s="338"/>
    </row>
    <row r="182" s="1" customFormat="1" ht="15" customHeight="1">
      <c r="B182" s="315"/>
      <c r="C182" s="290" t="s">
        <v>123</v>
      </c>
      <c r="D182" s="290"/>
      <c r="E182" s="290"/>
      <c r="F182" s="313" t="s">
        <v>810</v>
      </c>
      <c r="G182" s="290"/>
      <c r="H182" s="290" t="s">
        <v>884</v>
      </c>
      <c r="I182" s="290" t="s">
        <v>845</v>
      </c>
      <c r="J182" s="290"/>
      <c r="K182" s="338"/>
    </row>
    <row r="183" s="1" customFormat="1" ht="15" customHeight="1">
      <c r="B183" s="315"/>
      <c r="C183" s="290" t="s">
        <v>885</v>
      </c>
      <c r="D183" s="290"/>
      <c r="E183" s="290"/>
      <c r="F183" s="313" t="s">
        <v>810</v>
      </c>
      <c r="G183" s="290"/>
      <c r="H183" s="290" t="s">
        <v>886</v>
      </c>
      <c r="I183" s="290" t="s">
        <v>845</v>
      </c>
      <c r="J183" s="290"/>
      <c r="K183" s="338"/>
    </row>
    <row r="184" s="1" customFormat="1" ht="15" customHeight="1">
      <c r="B184" s="315"/>
      <c r="C184" s="290" t="s">
        <v>874</v>
      </c>
      <c r="D184" s="290"/>
      <c r="E184" s="290"/>
      <c r="F184" s="313" t="s">
        <v>810</v>
      </c>
      <c r="G184" s="290"/>
      <c r="H184" s="290" t="s">
        <v>887</v>
      </c>
      <c r="I184" s="290" t="s">
        <v>845</v>
      </c>
      <c r="J184" s="290"/>
      <c r="K184" s="338"/>
    </row>
    <row r="185" s="1" customFormat="1" ht="15" customHeight="1">
      <c r="B185" s="315"/>
      <c r="C185" s="290" t="s">
        <v>125</v>
      </c>
      <c r="D185" s="290"/>
      <c r="E185" s="290"/>
      <c r="F185" s="313" t="s">
        <v>816</v>
      </c>
      <c r="G185" s="290"/>
      <c r="H185" s="290" t="s">
        <v>888</v>
      </c>
      <c r="I185" s="290" t="s">
        <v>812</v>
      </c>
      <c r="J185" s="290">
        <v>50</v>
      </c>
      <c r="K185" s="338"/>
    </row>
    <row r="186" s="1" customFormat="1" ht="15" customHeight="1">
      <c r="B186" s="315"/>
      <c r="C186" s="290" t="s">
        <v>889</v>
      </c>
      <c r="D186" s="290"/>
      <c r="E186" s="290"/>
      <c r="F186" s="313" t="s">
        <v>816</v>
      </c>
      <c r="G186" s="290"/>
      <c r="H186" s="290" t="s">
        <v>890</v>
      </c>
      <c r="I186" s="290" t="s">
        <v>891</v>
      </c>
      <c r="J186" s="290"/>
      <c r="K186" s="338"/>
    </row>
    <row r="187" s="1" customFormat="1" ht="15" customHeight="1">
      <c r="B187" s="315"/>
      <c r="C187" s="290" t="s">
        <v>892</v>
      </c>
      <c r="D187" s="290"/>
      <c r="E187" s="290"/>
      <c r="F187" s="313" t="s">
        <v>816</v>
      </c>
      <c r="G187" s="290"/>
      <c r="H187" s="290" t="s">
        <v>893</v>
      </c>
      <c r="I187" s="290" t="s">
        <v>891</v>
      </c>
      <c r="J187" s="290"/>
      <c r="K187" s="338"/>
    </row>
    <row r="188" s="1" customFormat="1" ht="15" customHeight="1">
      <c r="B188" s="315"/>
      <c r="C188" s="290" t="s">
        <v>894</v>
      </c>
      <c r="D188" s="290"/>
      <c r="E188" s="290"/>
      <c r="F188" s="313" t="s">
        <v>816</v>
      </c>
      <c r="G188" s="290"/>
      <c r="H188" s="290" t="s">
        <v>895</v>
      </c>
      <c r="I188" s="290" t="s">
        <v>891</v>
      </c>
      <c r="J188" s="290"/>
      <c r="K188" s="338"/>
    </row>
    <row r="189" s="1" customFormat="1" ht="15" customHeight="1">
      <c r="B189" s="315"/>
      <c r="C189" s="351" t="s">
        <v>896</v>
      </c>
      <c r="D189" s="290"/>
      <c r="E189" s="290"/>
      <c r="F189" s="313" t="s">
        <v>816</v>
      </c>
      <c r="G189" s="290"/>
      <c r="H189" s="290" t="s">
        <v>897</v>
      </c>
      <c r="I189" s="290" t="s">
        <v>898</v>
      </c>
      <c r="J189" s="352" t="s">
        <v>899</v>
      </c>
      <c r="K189" s="338"/>
    </row>
    <row r="190" s="1" customFormat="1" ht="15" customHeight="1">
      <c r="B190" s="315"/>
      <c r="C190" s="351" t="s">
        <v>51</v>
      </c>
      <c r="D190" s="290"/>
      <c r="E190" s="290"/>
      <c r="F190" s="313" t="s">
        <v>810</v>
      </c>
      <c r="G190" s="290"/>
      <c r="H190" s="287" t="s">
        <v>900</v>
      </c>
      <c r="I190" s="290" t="s">
        <v>901</v>
      </c>
      <c r="J190" s="290"/>
      <c r="K190" s="338"/>
    </row>
    <row r="191" s="1" customFormat="1" ht="15" customHeight="1">
      <c r="B191" s="315"/>
      <c r="C191" s="351" t="s">
        <v>902</v>
      </c>
      <c r="D191" s="290"/>
      <c r="E191" s="290"/>
      <c r="F191" s="313" t="s">
        <v>810</v>
      </c>
      <c r="G191" s="290"/>
      <c r="H191" s="290" t="s">
        <v>903</v>
      </c>
      <c r="I191" s="290" t="s">
        <v>845</v>
      </c>
      <c r="J191" s="290"/>
      <c r="K191" s="338"/>
    </row>
    <row r="192" s="1" customFormat="1" ht="15" customHeight="1">
      <c r="B192" s="315"/>
      <c r="C192" s="351" t="s">
        <v>904</v>
      </c>
      <c r="D192" s="290"/>
      <c r="E192" s="290"/>
      <c r="F192" s="313" t="s">
        <v>810</v>
      </c>
      <c r="G192" s="290"/>
      <c r="H192" s="290" t="s">
        <v>905</v>
      </c>
      <c r="I192" s="290" t="s">
        <v>845</v>
      </c>
      <c r="J192" s="290"/>
      <c r="K192" s="338"/>
    </row>
    <row r="193" s="1" customFormat="1" ht="15" customHeight="1">
      <c r="B193" s="315"/>
      <c r="C193" s="351" t="s">
        <v>906</v>
      </c>
      <c r="D193" s="290"/>
      <c r="E193" s="290"/>
      <c r="F193" s="313" t="s">
        <v>816</v>
      </c>
      <c r="G193" s="290"/>
      <c r="H193" s="290" t="s">
        <v>907</v>
      </c>
      <c r="I193" s="290" t="s">
        <v>845</v>
      </c>
      <c r="J193" s="290"/>
      <c r="K193" s="338"/>
    </row>
    <row r="194" s="1" customFormat="1" ht="15" customHeight="1">
      <c r="B194" s="344"/>
      <c r="C194" s="353"/>
      <c r="D194" s="324"/>
      <c r="E194" s="324"/>
      <c r="F194" s="324"/>
      <c r="G194" s="324"/>
      <c r="H194" s="324"/>
      <c r="I194" s="324"/>
      <c r="J194" s="324"/>
      <c r="K194" s="345"/>
    </row>
    <row r="195" s="1" customFormat="1" ht="18.75" customHeight="1">
      <c r="B195" s="326"/>
      <c r="C195" s="336"/>
      <c r="D195" s="336"/>
      <c r="E195" s="336"/>
      <c r="F195" s="346"/>
      <c r="G195" s="336"/>
      <c r="H195" s="336"/>
      <c r="I195" s="336"/>
      <c r="J195" s="336"/>
      <c r="K195" s="326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="1" customFormat="1" ht="13.5">
      <c r="B198" s="277"/>
      <c r="C198" s="278"/>
      <c r="D198" s="278"/>
      <c r="E198" s="278"/>
      <c r="F198" s="278"/>
      <c r="G198" s="278"/>
      <c r="H198" s="278"/>
      <c r="I198" s="278"/>
      <c r="J198" s="278"/>
      <c r="K198" s="279"/>
    </row>
    <row r="199" s="1" customFormat="1" ht="21">
      <c r="B199" s="280"/>
      <c r="C199" s="281" t="s">
        <v>908</v>
      </c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5.5" customHeight="1">
      <c r="B200" s="280"/>
      <c r="C200" s="354" t="s">
        <v>909</v>
      </c>
      <c r="D200" s="354"/>
      <c r="E200" s="354"/>
      <c r="F200" s="354" t="s">
        <v>910</v>
      </c>
      <c r="G200" s="355"/>
      <c r="H200" s="354" t="s">
        <v>911</v>
      </c>
      <c r="I200" s="354"/>
      <c r="J200" s="354"/>
      <c r="K200" s="282"/>
    </row>
    <row r="201" s="1" customFormat="1" ht="5.25" customHeight="1">
      <c r="B201" s="315"/>
      <c r="C201" s="310"/>
      <c r="D201" s="310"/>
      <c r="E201" s="310"/>
      <c r="F201" s="310"/>
      <c r="G201" s="336"/>
      <c r="H201" s="310"/>
      <c r="I201" s="310"/>
      <c r="J201" s="310"/>
      <c r="K201" s="338"/>
    </row>
    <row r="202" s="1" customFormat="1" ht="15" customHeight="1">
      <c r="B202" s="315"/>
      <c r="C202" s="290" t="s">
        <v>901</v>
      </c>
      <c r="D202" s="290"/>
      <c r="E202" s="290"/>
      <c r="F202" s="313" t="s">
        <v>52</v>
      </c>
      <c r="G202" s="290"/>
      <c r="H202" s="290" t="s">
        <v>912</v>
      </c>
      <c r="I202" s="290"/>
      <c r="J202" s="290"/>
      <c r="K202" s="338"/>
    </row>
    <row r="203" s="1" customFormat="1" ht="15" customHeight="1">
      <c r="B203" s="315"/>
      <c r="C203" s="290"/>
      <c r="D203" s="290"/>
      <c r="E203" s="290"/>
      <c r="F203" s="313" t="s">
        <v>53</v>
      </c>
      <c r="G203" s="290"/>
      <c r="H203" s="290" t="s">
        <v>913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56</v>
      </c>
      <c r="G204" s="290"/>
      <c r="H204" s="290" t="s">
        <v>914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54</v>
      </c>
      <c r="G205" s="290"/>
      <c r="H205" s="290" t="s">
        <v>915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55</v>
      </c>
      <c r="G206" s="290"/>
      <c r="H206" s="290" t="s">
        <v>916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/>
      <c r="G207" s="290"/>
      <c r="H207" s="290"/>
      <c r="I207" s="290"/>
      <c r="J207" s="290"/>
      <c r="K207" s="338"/>
    </row>
    <row r="208" s="1" customFormat="1" ht="15" customHeight="1">
      <c r="B208" s="315"/>
      <c r="C208" s="290" t="s">
        <v>857</v>
      </c>
      <c r="D208" s="290"/>
      <c r="E208" s="290"/>
      <c r="F208" s="313" t="s">
        <v>88</v>
      </c>
      <c r="G208" s="290"/>
      <c r="H208" s="290" t="s">
        <v>917</v>
      </c>
      <c r="I208" s="290"/>
      <c r="J208" s="290"/>
      <c r="K208" s="338"/>
    </row>
    <row r="209" s="1" customFormat="1" ht="15" customHeight="1">
      <c r="B209" s="315"/>
      <c r="C209" s="290"/>
      <c r="D209" s="290"/>
      <c r="E209" s="290"/>
      <c r="F209" s="313" t="s">
        <v>754</v>
      </c>
      <c r="G209" s="290"/>
      <c r="H209" s="290" t="s">
        <v>755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752</v>
      </c>
      <c r="G210" s="290"/>
      <c r="H210" s="290" t="s">
        <v>918</v>
      </c>
      <c r="I210" s="290"/>
      <c r="J210" s="290"/>
      <c r="K210" s="338"/>
    </row>
    <row r="211" s="1" customFormat="1" ht="15" customHeight="1">
      <c r="B211" s="356"/>
      <c r="C211" s="290"/>
      <c r="D211" s="290"/>
      <c r="E211" s="290"/>
      <c r="F211" s="313" t="s">
        <v>100</v>
      </c>
      <c r="G211" s="351"/>
      <c r="H211" s="342" t="s">
        <v>101</v>
      </c>
      <c r="I211" s="342"/>
      <c r="J211" s="342"/>
      <c r="K211" s="357"/>
    </row>
    <row r="212" s="1" customFormat="1" ht="15" customHeight="1">
      <c r="B212" s="356"/>
      <c r="C212" s="290"/>
      <c r="D212" s="290"/>
      <c r="E212" s="290"/>
      <c r="F212" s="313" t="s">
        <v>756</v>
      </c>
      <c r="G212" s="351"/>
      <c r="H212" s="342" t="s">
        <v>919</v>
      </c>
      <c r="I212" s="342"/>
      <c r="J212" s="342"/>
      <c r="K212" s="357"/>
    </row>
    <row r="213" s="1" customFormat="1" ht="15" customHeight="1">
      <c r="B213" s="356"/>
      <c r="C213" s="290"/>
      <c r="D213" s="290"/>
      <c r="E213" s="290"/>
      <c r="F213" s="313"/>
      <c r="G213" s="351"/>
      <c r="H213" s="342"/>
      <c r="I213" s="342"/>
      <c r="J213" s="342"/>
      <c r="K213" s="357"/>
    </row>
    <row r="214" s="1" customFormat="1" ht="15" customHeight="1">
      <c r="B214" s="356"/>
      <c r="C214" s="290" t="s">
        <v>881</v>
      </c>
      <c r="D214" s="290"/>
      <c r="E214" s="290"/>
      <c r="F214" s="313">
        <v>1</v>
      </c>
      <c r="G214" s="351"/>
      <c r="H214" s="342" t="s">
        <v>920</v>
      </c>
      <c r="I214" s="342"/>
      <c r="J214" s="342"/>
      <c r="K214" s="357"/>
    </row>
    <row r="215" s="1" customFormat="1" ht="15" customHeight="1">
      <c r="B215" s="356"/>
      <c r="C215" s="290"/>
      <c r="D215" s="290"/>
      <c r="E215" s="290"/>
      <c r="F215" s="313">
        <v>2</v>
      </c>
      <c r="G215" s="351"/>
      <c r="H215" s="342" t="s">
        <v>921</v>
      </c>
      <c r="I215" s="342"/>
      <c r="J215" s="342"/>
      <c r="K215" s="357"/>
    </row>
    <row r="216" s="1" customFormat="1" ht="15" customHeight="1">
      <c r="B216" s="356"/>
      <c r="C216" s="290"/>
      <c r="D216" s="290"/>
      <c r="E216" s="290"/>
      <c r="F216" s="313">
        <v>3</v>
      </c>
      <c r="G216" s="351"/>
      <c r="H216" s="342" t="s">
        <v>922</v>
      </c>
      <c r="I216" s="342"/>
      <c r="J216" s="342"/>
      <c r="K216" s="357"/>
    </row>
    <row r="217" s="1" customFormat="1" ht="15" customHeight="1">
      <c r="B217" s="356"/>
      <c r="C217" s="290"/>
      <c r="D217" s="290"/>
      <c r="E217" s="290"/>
      <c r="F217" s="313">
        <v>4</v>
      </c>
      <c r="G217" s="351"/>
      <c r="H217" s="342" t="s">
        <v>923</v>
      </c>
      <c r="I217" s="342"/>
      <c r="J217" s="342"/>
      <c r="K217" s="357"/>
    </row>
    <row r="218" s="1" customFormat="1" ht="12.75" customHeight="1">
      <c r="B218" s="358"/>
      <c r="C218" s="359"/>
      <c r="D218" s="359"/>
      <c r="E218" s="359"/>
      <c r="F218" s="359"/>
      <c r="G218" s="359"/>
      <c r="H218" s="359"/>
      <c r="I218" s="359"/>
      <c r="J218" s="359"/>
      <c r="K218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</dc:creator>
  <cp:lastModifiedBy>Jana</cp:lastModifiedBy>
  <dcterms:created xsi:type="dcterms:W3CDTF">2022-01-25T09:39:20Z</dcterms:created>
  <dcterms:modified xsi:type="dcterms:W3CDTF">2022-01-25T09:39:31Z</dcterms:modified>
</cp:coreProperties>
</file>